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Same-Month Seasonality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'Same-Month Seasonality'!$A$19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'Same-Month Seasonality'!$B$18:$CW$18</c:f>
            </c:strRef>
          </c:cat>
          <c:val>
            <c:numRef>
              <c:f>'Same-Month Seasonality'!$B$19:$CW$19</c:f>
            </c:numRef>
          </c:val>
          <c:smooth val="0"/>
        </c:ser>
        <c:ser>
          <c:idx val="1"/>
          <c:order val="1"/>
          <c:tx>
            <c:strRef>
              <c:f>'Same-Month Seasonality'!$A$20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'Same-Month Seasonality'!$B$18:$CW$18</c:f>
            </c:strRef>
          </c:cat>
          <c:val>
            <c:numRef>
              <c:f>'Same-Month Seasonality'!$B$20:$CW$20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'Same-Month Seasonality'!$A$41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'Same-Month Seasonality'!$B$40:$CW$40</c:f>
            </c:strRef>
          </c:cat>
          <c:val>
            <c:numRef>
              <c:f>'Same-Month Seasonality'!$B$41:$CW$41</c:f>
            </c:numRef>
          </c:val>
        </c:ser>
        <c:ser>
          <c:idx val="1"/>
          <c:order val="1"/>
          <c:tx>
            <c:strRef>
              <c:f>'Same-Month Seasonality'!$A$42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'Same-Month Seasonality'!$B$40:$CW$40</c:f>
            </c:strRef>
          </c:cat>
          <c:val>
            <c:numRef>
              <c:f>'Same-Month Seasonality'!$B$42:$CW$42</c:f>
            </c:numRef>
          </c:val>
        </c:ser>
        <c:ser>
          <c:idx val="2"/>
          <c:order val="2"/>
          <c:tx>
            <c:strRef>
              <c:f>'Same-Month Seasonality'!$A$43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'Same-Month Seasonality'!$B$40:$CW$40</c:f>
            </c:strRef>
          </c:cat>
          <c:val>
            <c:numRef>
              <c:f>'Same-Month Seasonality'!$B$43:$CW$43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'Same-Month Seasonality'!$A$64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'Same-Month Seasonality'!$B$63:$CW$63</c:f>
            </c:strRef>
          </c:cat>
          <c:val>
            <c:numRef>
              <c:f>'Same-Month Seasonality'!$B$64:$CW$64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'Same-Month Seasonality'!$A$85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'Same-Month Seasonality'!$B$84:$CW$84</c:f>
            </c:strRef>
          </c:cat>
          <c:val>
            <c:numRef>
              <c:f>'Same-Month Seasonality'!$B$85:$CW$85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'Same-Month Seasonality'!$A$106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Seasonality'!$B$106:$B$106</c:f>
            </c:numRef>
          </c:val>
        </c:ser>
        <c:ser>
          <c:idx val="1"/>
          <c:order val="1"/>
          <c:tx>
            <c:strRef>
              <c:f>'Same-Month Seasonality'!$A$107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Seasonality'!$B$107:$B$107</c:f>
            </c:numRef>
          </c:val>
        </c:ser>
        <c:ser>
          <c:idx val="2"/>
          <c:order val="2"/>
          <c:tx>
            <c:strRef>
              <c:f>'Same-Month Seasonality'!$A$108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Seasonality'!$B$108:$B$108</c:f>
            </c:numRef>
          </c:val>
        </c:ser>
        <c:ser>
          <c:idx val="3"/>
          <c:order val="3"/>
          <c:tx>
            <c:strRef>
              <c:f>'Same-Month Seasonality'!$A$109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Seasonality'!$B$109:$B$109</c:f>
            </c:numRef>
          </c:val>
        </c:ser>
        <c:ser>
          <c:idx val="4"/>
          <c:order val="4"/>
          <c:tx>
            <c:strRef>
              <c:f>'Same-Month Seasonality'!$A$110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Seasonality'!$B$110:$B$110</c:f>
            </c:numRef>
          </c:val>
        </c:ser>
        <c:ser>
          <c:idx val="5"/>
          <c:order val="5"/>
          <c:tx>
            <c:strRef>
              <c:f>'Same-Month Seasonality'!$A$111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Seasonality'!$B$111:$B$111</c:f>
            </c:numRef>
          </c:val>
        </c:ser>
        <c:ser>
          <c:idx val="6"/>
          <c:order val="6"/>
          <c:tx>
            <c:strRef>
              <c:f>'Same-Month Seasonality'!$A$112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Seasonality'!$B$112:$B$112</c:f>
            </c:numRef>
          </c:val>
        </c:ser>
        <c:ser>
          <c:idx val="7"/>
          <c:order val="7"/>
          <c:tx>
            <c:strRef>
              <c:f>'Same-Month Seasonality'!$A$113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Seasonality'!$B$113:$B$113</c:f>
            </c:numRef>
          </c:val>
        </c:ser>
        <c:ser>
          <c:idx val="8"/>
          <c:order val="8"/>
          <c:tx>
            <c:strRef>
              <c:f>'Same-Month Seasonality'!$A$114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Seasonality'!$B$114:$B$114</c:f>
            </c:numRef>
          </c:val>
        </c:ser>
        <c:ser>
          <c:idx val="9"/>
          <c:order val="9"/>
          <c:tx>
            <c:strRef>
              <c:f>'Same-Month Seasonality'!$A$115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Seasonality'!$B$115:$B$115</c:f>
            </c:numRef>
          </c:val>
        </c:ser>
        <c:ser>
          <c:idx val="10"/>
          <c:order val="10"/>
          <c:tx>
            <c:strRef>
              <c:f>'Same-Month Seasonality'!$A$116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'Same-Month Seasonality'!$B$105:$B$105</c:f>
            </c:strRef>
          </c:cat>
          <c:val>
            <c:numRef>
              <c:f>'Same-Month Seasonality'!$B$116:$B$116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117</xdr:row>
      <xdr:rowOff>0</xdr:rowOff>
    </xdr:from>
    <xdr:to>
      <xdr:col>9</xdr:col>
      <xdr:colOff>0</xdr:colOff>
      <xdr:row>133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-21.574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-21.574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-21.574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-21.574</v>
      </c>
      <c r="C85" s="8">
        <f>'By trading day'!C18</f>
        <v>-43.148</v>
      </c>
      <c r="D85" s="8">
        <f>'By trading day'!D18</f>
        <v>-64.72200000000001</v>
      </c>
      <c r="E85" s="8">
        <f>'By trading day'!E18</f>
        <v>-86.296</v>
      </c>
      <c r="F85" s="8">
        <f>'By trading day'!F18</f>
        <v>-107.87</v>
      </c>
      <c r="G85" s="8">
        <f>'By trading day'!G18</f>
        <v>-129.44400000000002</v>
      </c>
      <c r="H85" s="8">
        <f>'By trading day'!H18</f>
        <v>-151.01800000000003</v>
      </c>
      <c r="I85" s="8">
        <f>'By trading day'!I18</f>
        <v>-172.592</v>
      </c>
      <c r="J85" s="8">
        <f>'By trading day'!J18</f>
        <v>-194.16600000000003</v>
      </c>
      <c r="K85" s="8">
        <f>'By trading day'!K18</f>
        <v>-215.74000000000004</v>
      </c>
      <c r="L85" s="8">
        <f>'By trading day'!L18</f>
        <v>-237.31400000000002</v>
      </c>
      <c r="M85" s="8">
        <f>'By trading day'!M18</f>
        <v>-258.88800000000003</v>
      </c>
      <c r="N85" s="8">
        <f>'By trading day'!N18</f>
        <v>-280.46200000000005</v>
      </c>
      <c r="O85" s="8">
        <f>'By trading day'!O18</f>
        <v>-302.03600000000006</v>
      </c>
      <c r="P85" s="8">
        <f>'By trading day'!P18</f>
        <v>-323.61</v>
      </c>
      <c r="Q85" s="8">
        <f>'By trading day'!Q18</f>
        <v>-345.184</v>
      </c>
      <c r="R85" s="8">
        <f>'By trading day'!R18</f>
        <v>-366.75800000000004</v>
      </c>
      <c r="S85" s="8">
        <f>'By trading day'!S18</f>
        <v>-388.33200000000005</v>
      </c>
      <c r="T85" s="8">
        <f>'By trading day'!T18</f>
        <v>-409.90600000000006</v>
      </c>
      <c r="U85" s="8">
        <f>'By trading day'!U18</f>
        <v>-431.48</v>
      </c>
      <c r="V85" s="8">
        <f>'By trading day'!V18</f>
        <v>-453.05400000000003</v>
      </c>
      <c r="W85" s="8">
        <f>'By trading day'!W18</f>
        <v>-474.62800000000004</v>
      </c>
      <c r="X85" s="8">
        <f>'By trading day'!X18</f>
        <v>-496.20200000000006</v>
      </c>
      <c r="Y85" s="8">
        <f>'By trading day'!Y18</f>
        <v>-517.7760000000001</v>
      </c>
      <c r="Z85" s="8">
        <f>'By trading day'!Z18</f>
        <v>-539.35</v>
      </c>
      <c r="AA85" s="8">
        <f>'By trading day'!AA18</f>
        <v>-560.924</v>
      </c>
      <c r="AB85" s="8">
        <f>'By trading day'!AB18</f>
        <v>-582.498</v>
      </c>
      <c r="AC85" s="8">
        <f>'By trading day'!AC18</f>
        <v>-604.072</v>
      </c>
      <c r="AD85" s="8">
        <f>'By trading day'!AD18</f>
        <v>-625.646</v>
      </c>
      <c r="AE85" s="8">
        <f>'By trading day'!AE18</f>
        <v>-647.22</v>
      </c>
      <c r="AF85" s="8">
        <f>'By trading day'!AF18</f>
        <v>-668.794</v>
      </c>
      <c r="AG85" s="8">
        <f>'By trading day'!AG18</f>
        <v>-690.368</v>
      </c>
      <c r="AH85" s="8">
        <f>'By trading day'!AH18</f>
        <v>-711.942</v>
      </c>
      <c r="AI85" s="8">
        <f>'By trading day'!AI18</f>
        <v>-733.516</v>
      </c>
      <c r="AJ85" s="8">
        <f>'By trading day'!AJ18</f>
        <v>-755.09</v>
      </c>
      <c r="AK85" s="8">
        <f>'By trading day'!AK18</f>
        <v>-776.664</v>
      </c>
      <c r="AL85" s="8">
        <f>'By trading day'!AL18</f>
        <v>-798.238</v>
      </c>
      <c r="AM85" s="8">
        <f>'By trading day'!AM18</f>
        <v>-819.812</v>
      </c>
      <c r="AN85" s="8">
        <f>'By trading day'!AN18</f>
        <v>-841.386</v>
      </c>
      <c r="AO85" s="8">
        <f>'By trading day'!AO18</f>
        <v>-862.96</v>
      </c>
      <c r="AP85" s="8">
        <f>'By trading day'!AP18</f>
        <v>-884.534</v>
      </c>
      <c r="AQ85" s="8">
        <f>'By trading day'!AQ18</f>
        <v>-906.1080000000001</v>
      </c>
      <c r="AR85" s="8">
        <f>'By trading day'!AR18</f>
        <v>-927.682</v>
      </c>
      <c r="AS85" s="8">
        <f>'By trading day'!AS18</f>
        <v>-949.256</v>
      </c>
      <c r="AT85" s="8">
        <f>'By trading day'!AT18</f>
        <v>-970.83</v>
      </c>
      <c r="AU85" s="8">
        <f>'By trading day'!AU18</f>
        <v>-992.404</v>
      </c>
      <c r="AV85" s="8">
        <f>'By trading day'!AV18</f>
        <v>-1013.9780000000001</v>
      </c>
      <c r="AW85" s="8">
        <f>'By trading day'!AW18</f>
        <v>-1035.5520000000001</v>
      </c>
      <c r="AX85" s="8">
        <f>'By trading day'!AX18</f>
        <v>-1057.1260000000002</v>
      </c>
      <c r="AY85" s="8">
        <f>'By trading day'!AY18</f>
        <v>-1078.7</v>
      </c>
      <c r="AZ85" s="8">
        <f>'By trading day'!AZ18</f>
        <v>-1100.2740000000001</v>
      </c>
      <c r="BA85" s="8">
        <f>'By trading day'!BA18</f>
        <v>-1121.8480000000002</v>
      </c>
      <c r="BB85" s="8">
        <f>'By trading day'!BB18</f>
        <v>-1143.4220000000003</v>
      </c>
      <c r="BC85" s="8">
        <f>'By trading day'!BC18</f>
        <v>-1164.996</v>
      </c>
      <c r="BD85" s="8">
        <f>'By trading day'!BD18</f>
        <v>-1186.5700000000002</v>
      </c>
      <c r="BE85" s="8">
        <f>'By trading day'!BE18</f>
        <v>-1208.1440000000002</v>
      </c>
      <c r="BF85" s="8">
        <f>'By trading day'!BF18</f>
        <v>-1229.718</v>
      </c>
      <c r="BG85" s="8">
        <f>'By trading day'!BG18</f>
        <v>-1251.2920000000001</v>
      </c>
      <c r="BH85" s="8">
        <f>'By trading day'!BH18</f>
        <v>-1272.8660000000002</v>
      </c>
      <c r="BI85" s="8">
        <f>'By trading day'!BI18</f>
        <v>-1294.44</v>
      </c>
      <c r="BJ85" s="8">
        <f>'By trading day'!BJ18</f>
        <v>-1316.0140000000001</v>
      </c>
      <c r="BK85" s="8">
        <f>'By trading day'!BK18</f>
        <v>-1337.5880000000002</v>
      </c>
      <c r="BL85" s="8">
        <f>'By trading day'!BL18</f>
        <v>-1359.1620000000003</v>
      </c>
      <c r="BM85" s="8">
        <f>'By trading day'!BM18</f>
        <v>-1380.736</v>
      </c>
      <c r="BN85" s="8">
        <f>'By trading day'!BN18</f>
        <v>-1402.3100000000002</v>
      </c>
      <c r="BO85" s="8">
        <f>'By trading day'!BO18</f>
        <v>-1423.8840000000002</v>
      </c>
      <c r="BP85" s="8">
        <f>'By trading day'!BP18</f>
        <v>-1445.458</v>
      </c>
      <c r="BQ85" s="8">
        <f>'By trading day'!BQ18</f>
        <v>-1467.0320000000002</v>
      </c>
      <c r="BR85" s="8">
        <f>'By trading day'!BR18</f>
        <v>-1488.6060000000002</v>
      </c>
      <c r="BS85" s="8">
        <f>'By trading day'!BS18</f>
        <v>-1510.1800000000003</v>
      </c>
      <c r="BT85" s="8">
        <f>'By trading day'!BT18</f>
        <v>-1531.7540000000001</v>
      </c>
      <c r="BU85" s="8">
        <f>'By trading day'!BU18</f>
        <v>-1553.3280000000002</v>
      </c>
      <c r="BV85" s="8">
        <f>'By trading day'!BV18</f>
        <v>-1574.9020000000003</v>
      </c>
      <c r="BW85" s="8">
        <f>'By trading day'!BW18</f>
        <v>-1596.476</v>
      </c>
      <c r="BX85" s="8">
        <f>'By trading day'!BX18</f>
        <v>-1618.0500000000002</v>
      </c>
      <c r="BY85" s="8">
        <f>'By trading day'!BY18</f>
        <v>-1639.6240000000003</v>
      </c>
      <c r="BZ85" s="8">
        <f>'By trading day'!BZ18</f>
        <v>-1661.198</v>
      </c>
      <c r="CA85" s="8">
        <f>'By trading day'!CA18</f>
        <v>-1682.7720000000002</v>
      </c>
      <c r="CB85" s="8">
        <f>'By trading day'!CB18</f>
        <v>-1704.3460000000002</v>
      </c>
      <c r="CC85" s="8">
        <f>'By trading day'!CC18</f>
        <v>-1725.9200000000003</v>
      </c>
      <c r="CD85" s="8">
        <f>'By trading day'!CD18</f>
        <v>-1747.4940000000001</v>
      </c>
      <c r="CE85" s="8">
        <f>'By trading day'!CE18</f>
        <v>-1769.0680000000002</v>
      </c>
      <c r="CF85" s="8">
        <f>'By trading day'!CF18</f>
        <v>-1790.6420000000003</v>
      </c>
      <c r="CG85" s="8">
        <f>'By trading day'!CG18</f>
        <v>-1812.2160000000001</v>
      </c>
      <c r="CH85" s="8">
        <f>'By trading day'!CH18</f>
        <v>-1833.7900000000002</v>
      </c>
      <c r="CI85" s="8">
        <f>'By trading day'!CI18</f>
        <v>-1855.3640000000003</v>
      </c>
      <c r="CJ85" s="8">
        <f>'By trading day'!CJ18</f>
        <v>-1876.938</v>
      </c>
      <c r="CK85" s="8">
        <f>'By trading day'!CK18</f>
        <v>-1898.5120000000002</v>
      </c>
      <c r="CL85" s="8">
        <f>'By trading day'!CL18</f>
        <v>-1920.0860000000002</v>
      </c>
      <c r="CM85" s="8">
        <f>'By trading day'!CM18</f>
        <v>-1941.6600000000003</v>
      </c>
      <c r="CN85" s="8">
        <f>'By trading day'!CN18</f>
        <v>-1963.2340000000002</v>
      </c>
      <c r="CO85" s="8">
        <f>'By trading day'!CO18</f>
        <v>-1984.8080000000002</v>
      </c>
      <c r="CP85" s="8">
        <f>'By trading day'!CP18</f>
        <v>-2006.3820000000003</v>
      </c>
      <c r="CQ85" s="8">
        <f>'By trading day'!CQ18</f>
        <v>-2027.9560000000001</v>
      </c>
      <c r="CR85" s="8">
        <f>'By trading day'!CR18</f>
        <v>-2049.53</v>
      </c>
      <c r="CS85" s="8">
        <f>'By trading day'!CS18</f>
        <v>-2071.1040000000003</v>
      </c>
      <c r="CT85" s="8">
        <f>'By trading day'!CT18</f>
        <v>-2092.6780000000003</v>
      </c>
      <c r="CU85" s="8">
        <f>'By trading day'!CU18</f>
        <v>-2114.2520000000004</v>
      </c>
      <c r="CV85" s="8">
        <f>'By trading day'!CV18</f>
        <v>-2135.826</v>
      </c>
      <c r="CW85" s="8">
        <f>'By trading day'!CW18</f>
        <v>-2157.4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Financial Services</t>
        </is>
      </c>
      <c r="B111" s="4" t="e">
        <f>'Sector mix of picks (2026-09-23'!G2</f>
        <v>#N/A</v>
      </c>
    </row>
    <row r="112">
      <c r="A112" s="0" t="inlineStr">
        <is>
          <t xml:space="preserve">Healthcare</t>
        </is>
      </c>
      <c r="B112" s="4" t="e">
        <f>'Sector mix of picks (2026-09-23'!H2</f>
        <v>#N/A</v>
      </c>
    </row>
    <row r="113">
      <c r="A113" s="0" t="inlineStr">
        <is>
          <t xml:space="preserve">Industrials</t>
        </is>
      </c>
      <c r="B113" s="4" t="e">
        <f>'Sector mix of picks (2026-09-23'!I2</f>
        <v>#N/A</v>
      </c>
    </row>
    <row r="114">
      <c r="A114" s="0" t="inlineStr">
        <is>
          <t xml:space="preserve">Real Estate</t>
        </is>
      </c>
      <c r="B114" s="4" t="e">
        <f>'Sector mix of picks (2026-09-23'!J2</f>
        <v>#N/A</v>
      </c>
    </row>
    <row r="115">
      <c r="A115" s="0" t="inlineStr">
        <is>
          <t xml:space="preserve">Technology</t>
        </is>
      </c>
      <c r="B115" s="4" t="e">
        <f>'Sector mix of picks (2026-09-23'!K2</f>
        <v>#N/A</v>
      </c>
    </row>
    <row r="116">
      <c r="A116" s="0" t="inlineStr">
        <is>
          <t xml:space="preserve">Utilities</t>
        </is>
      </c>
      <c r="B116" s="4" t="e">
        <f>'Sector mix of picks (2026-09-23'!L2</f>
        <v>#N/A</v>
      </c>
    </row>
    <row r="135">
      <c r="A135" s="1" t="inlineStr">
        <is>
          <t xml:space="preserve">Summary statistics</t>
        </is>
      </c>
    </row>
    <row r="136">
      <c r="A136" s="1" t="inlineStr">
        <is>
          <t xml:space="preserve">line</t>
        </is>
      </c>
      <c r="B136" s="1" t="inlineStr">
        <is>
          <t xml:space="preserve">value</t>
        </is>
      </c>
    </row>
    <row r="137">
      <c r="A137" s="0" t="inlineStr">
        <is>
          <t xml:space="preserve">Evaluated days</t>
        </is>
      </c>
      <c r="B137" s="4">
        <f>'Summary'!B2</f>
        <v>1</v>
      </c>
    </row>
    <row r="138">
      <c r="A138" s="0" t="inlineStr">
        <is>
          <t xml:space="preserve">Mean sector-neutral excess, bps/day</t>
        </is>
      </c>
      <c r="B138" s="8">
        <f>'Summary'!B3</f>
        <v>-21.574</v>
      </c>
    </row>
    <row r="139">
      <c r="A139" s="0" t="inlineStr">
        <is>
          <t xml:space="preserve">Cumulative excess, bps</t>
        </is>
      </c>
      <c r="B139" s="8">
        <f>'Summary'!B4</f>
        <v>-21.574</v>
      </c>
    </row>
    <row r="140">
      <c r="A140" s="0" t="inlineStr">
        <is>
          <t xml:space="preserve">Mean net of costs, bps/day</t>
        </is>
      </c>
      <c r="B140" s="8">
        <f>'Summary'!B5</f>
        <v>-18.298000000000002</v>
      </c>
    </row>
    <row r="141">
      <c r="A141" s="0" t="inlineStr">
        <is>
          <t xml:space="preserve">Hit rate</t>
        </is>
      </c>
      <c r="B141" s="12">
        <f>'Summary'!B6</f>
        <v>0.5</v>
      </c>
    </row>
    <row r="142">
      <c r="A142" s="0" t="inlineStr">
        <is>
          <t xml:space="preserve">Mean IC</t>
        </is>
      </c>
      <c r="B142" s="8">
        <f>'Summary'!B7</f>
        <v>0.0123</v>
      </c>
    </row>
    <row r="143">
      <c r="A143" s="0" t="inlineStr">
        <is>
          <t xml:space="preserve">Close-to-close sector-neutral excess, bps/day</t>
        </is>
      </c>
      <c r="B143" s="4">
        <f>'Summary'!B8</f>
      </c>
    </row>
    <row r="144">
      <c r="A144" s="0" t="inlineStr">
        <is>
          <t xml:space="preserve">Mean of squares</t>
        </is>
      </c>
      <c r="B144" s="8">
        <f>'Summary'!B9</f>
        <v>465.431</v>
      </c>
    </row>
    <row r="145">
      <c r="A145" s="0" t="inlineStr">
        <is>
          <t xml:space="preserve">Daily sd, bps</t>
        </is>
      </c>
      <c r="B145" s="4">
        <f>'Summary'!B10</f>
        <v>0</v>
      </c>
    </row>
    <row r="146">
      <c r="A146" s="0" t="inlineStr">
        <is>
          <t xml:space="preserve">t-stat</t>
        </is>
      </c>
      <c r="B146" s="4">
        <f>'Summary'!B11</f>
      </c>
    </row>
    <row r="147">
      <c r="A147" s="0" t="inlineStr">
        <is>
          <t xml:space="preserve">Random pods: mean, bps/day</t>
        </is>
      </c>
      <c r="B147" s="8">
        <f>'Summary'!B12</f>
        <v>0.827</v>
      </c>
    </row>
    <row r="148">
      <c r="A148" s="0" t="inlineStr">
        <is>
          <t xml:space="preserve">Random pods: best day-average, bps</t>
        </is>
      </c>
      <c r="B148" s="8">
        <f>'Summary'!B13</f>
        <v>13.888</v>
      </c>
    </row>
    <row r="149">
      <c r="A149" s="0" t="inlineStr">
        <is>
          <t xml:space="preserve">Days needed to reach the t threshold at this mean and sd</t>
        </is>
      </c>
      <c r="B149" s="4">
        <f>'Summary'!B14</f>
      </c>
    </row>
    <row r="150">
      <c r="A150" s="0" t="inlineStr">
        <is>
          <t xml:space="preserve">Projected cumulative excess at horizon, bps</t>
        </is>
      </c>
      <c r="B150" s="8">
        <f>'Summary'!B15</f>
        <v>-2157.4</v>
      </c>
    </row>
    <row r="151">
      <c r="A151" s="0" t="inlineStr">
        <is>
          <t xml:space="preserve">Names scored per day</t>
        </is>
      </c>
      <c r="B151" s="4">
        <f>'Summary'!B16</f>
        <v>1436</v>
      </c>
    </row>
    <row r="153">
      <c r="A153" s="1" t="inlineStr">
        <is>
          <t xml:space="preserve">Assumptions (edit)</t>
        </is>
      </c>
      <c r="B153" s="3" t="inlineStr">
        <is>
          <t xml:space="preserve">Inputs: edit the blue cells on the 'Assumptions (edit)' sheet; this table follows them.</t>
        </is>
      </c>
    </row>
    <row r="154">
      <c r="A154" s="1" t="inlineStr">
        <is>
          <t xml:space="preserve">line</t>
        </is>
      </c>
      <c r="B154" s="1" t="inlineStr">
        <is>
          <t xml:space="preserve">value</t>
        </is>
      </c>
    </row>
    <row r="155">
      <c r="A155" s="0" t="inlineStr">
        <is>
          <t xml:space="preserve">Assumed round-trip cost, bps</t>
        </is>
      </c>
      <c r="B155" s="4">
        <f>'Assumptions (edit)'!B2</f>
        <v>10</v>
      </c>
    </row>
    <row r="156">
      <c r="A156" s="0" t="inlineStr">
        <is>
          <t xml:space="preserve">t-stat required to call it skill</t>
        </is>
      </c>
      <c r="B156" s="4">
        <f>'Assumptions (edit)'!B3</f>
        <v>3</v>
      </c>
    </row>
    <row r="157">
      <c r="A157" s="0" t="inlineStr">
        <is>
          <t xml:space="preserve">Watch horizon, trading days</t>
        </is>
      </c>
      <c r="B157" s="4">
        <f>'Assumptions (edit)'!B4</f>
        <v>100</v>
      </c>
    </row>
    <row r="158">
      <c r="A158" s="0" t="inlineStr">
        <is>
          <t xml:space="preserve">Notional, $</t>
        </is>
      </c>
      <c r="B158" s="4">
        <f>'Assumptions (edit)'!B5</f>
        <v>100000</v>
      </c>
    </row>
    <row r="160">
      <c r="A160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-21.574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-18.298000000000002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0.5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0.0123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-21.574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-21.574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465.43747600000006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465.43747600000006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-182.98000000000002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-21.574</v>
      </c>
      <c r="C18" s="8">
        <f>IF((0=1),C9,(B9+(B12*(2-1))))</f>
        <v>-43.148</v>
      </c>
      <c r="D18" s="8">
        <f>IF((0=1),D9,(B9+(B12*(3-1))))</f>
        <v>-64.72200000000001</v>
      </c>
      <c r="E18" s="8">
        <f>IF((0=1),E9,(B9+(B12*(4-1))))</f>
        <v>-86.296</v>
      </c>
      <c r="F18" s="8">
        <f>IF((0=1),F9,(B9+(B12*(5-1))))</f>
        <v>-107.87</v>
      </c>
      <c r="G18" s="8">
        <f>IF((0=1),G9,(B9+(B12*(6-1))))</f>
        <v>-129.44400000000002</v>
      </c>
      <c r="H18" s="8">
        <f>IF((0=1),H9,(B9+(B12*(7-1))))</f>
        <v>-151.01800000000003</v>
      </c>
      <c r="I18" s="8">
        <f>IF((0=1),I9,(B9+(B12*(8-1))))</f>
        <v>-172.592</v>
      </c>
      <c r="J18" s="8">
        <f>IF((0=1),J9,(B9+(B12*(9-1))))</f>
        <v>-194.16600000000003</v>
      </c>
      <c r="K18" s="8">
        <f>IF((0=1),K9,(B9+(B12*(10-1))))</f>
        <v>-215.74000000000004</v>
      </c>
      <c r="L18" s="8">
        <f>IF((0=1),L9,(B9+(B12*(11-1))))</f>
        <v>-237.31400000000002</v>
      </c>
      <c r="M18" s="8">
        <f>IF((0=1),M9,(B9+(B12*(12-1))))</f>
        <v>-258.88800000000003</v>
      </c>
      <c r="N18" s="8">
        <f>IF((0=1),N9,(B9+(B12*(13-1))))</f>
        <v>-280.46200000000005</v>
      </c>
      <c r="O18" s="8">
        <f>IF((0=1),O9,(B9+(B12*(14-1))))</f>
        <v>-302.03600000000006</v>
      </c>
      <c r="P18" s="8">
        <f>IF((0=1),P9,(B9+(B12*(15-1))))</f>
        <v>-323.61</v>
      </c>
      <c r="Q18" s="8">
        <f>IF((0=1),Q9,(B9+(B12*(16-1))))</f>
        <v>-345.184</v>
      </c>
      <c r="R18" s="8">
        <f>IF((0=1),R9,(B9+(B12*(17-1))))</f>
        <v>-366.75800000000004</v>
      </c>
      <c r="S18" s="8">
        <f>IF((0=1),S9,(B9+(B12*(18-1))))</f>
        <v>-388.33200000000005</v>
      </c>
      <c r="T18" s="8">
        <f>IF((0=1),T9,(B9+(B12*(19-1))))</f>
        <v>-409.90600000000006</v>
      </c>
      <c r="U18" s="8">
        <f>IF((0=1),U9,(B9+(B12*(20-1))))</f>
        <v>-431.48</v>
      </c>
      <c r="V18" s="8">
        <f>IF((0=1),V9,(B9+(B12*(21-1))))</f>
        <v>-453.05400000000003</v>
      </c>
      <c r="W18" s="8">
        <f>IF((0=1),W9,(B9+(B12*(22-1))))</f>
        <v>-474.62800000000004</v>
      </c>
      <c r="X18" s="8">
        <f>IF((0=1),X9,(B9+(B12*(23-1))))</f>
        <v>-496.20200000000006</v>
      </c>
      <c r="Y18" s="8">
        <f>IF((0=1),Y9,(B9+(B12*(24-1))))</f>
        <v>-517.7760000000001</v>
      </c>
      <c r="Z18" s="8">
        <f>IF((0=1),Z9,(B9+(B12*(25-1))))</f>
        <v>-539.35</v>
      </c>
      <c r="AA18" s="8">
        <f>IF((0=1),AA9,(B9+(B12*(26-1))))</f>
        <v>-560.924</v>
      </c>
      <c r="AB18" s="8">
        <f>IF((0=1),AB9,(B9+(B12*(27-1))))</f>
        <v>-582.498</v>
      </c>
      <c r="AC18" s="8">
        <f>IF((0=1),AC9,(B9+(B12*(28-1))))</f>
        <v>-604.072</v>
      </c>
      <c r="AD18" s="8">
        <f>IF((0=1),AD9,(B9+(B12*(29-1))))</f>
        <v>-625.646</v>
      </c>
      <c r="AE18" s="8">
        <f>IF((0=1),AE9,(B9+(B12*(30-1))))</f>
        <v>-647.22</v>
      </c>
      <c r="AF18" s="8">
        <f>IF((0=1),AF9,(B9+(B12*(31-1))))</f>
        <v>-668.794</v>
      </c>
      <c r="AG18" s="8">
        <f>IF((0=1),AG9,(B9+(B12*(32-1))))</f>
        <v>-690.368</v>
      </c>
      <c r="AH18" s="8">
        <f>IF((0=1),AH9,(B9+(B12*(33-1))))</f>
        <v>-711.942</v>
      </c>
      <c r="AI18" s="8">
        <f>IF((0=1),AI9,(B9+(B12*(34-1))))</f>
        <v>-733.516</v>
      </c>
      <c r="AJ18" s="8">
        <f>IF((0=1),AJ9,(B9+(B12*(35-1))))</f>
        <v>-755.09</v>
      </c>
      <c r="AK18" s="8">
        <f>IF((0=1),AK9,(B9+(B12*(36-1))))</f>
        <v>-776.664</v>
      </c>
      <c r="AL18" s="8">
        <f>IF((0=1),AL9,(B9+(B12*(37-1))))</f>
        <v>-798.238</v>
      </c>
      <c r="AM18" s="8">
        <f>IF((0=1),AM9,(B9+(B12*(38-1))))</f>
        <v>-819.812</v>
      </c>
      <c r="AN18" s="8">
        <f>IF((0=1),AN9,(B9+(B12*(39-1))))</f>
        <v>-841.386</v>
      </c>
      <c r="AO18" s="8">
        <f>IF((0=1),AO9,(B9+(B12*(40-1))))</f>
        <v>-862.96</v>
      </c>
      <c r="AP18" s="8">
        <f>IF((0=1),AP9,(B9+(B12*(41-1))))</f>
        <v>-884.534</v>
      </c>
      <c r="AQ18" s="8">
        <f>IF((0=1),AQ9,(B9+(B12*(42-1))))</f>
        <v>-906.1080000000001</v>
      </c>
      <c r="AR18" s="8">
        <f>IF((0=1),AR9,(B9+(B12*(43-1))))</f>
        <v>-927.682</v>
      </c>
      <c r="AS18" s="8">
        <f>IF((0=1),AS9,(B9+(B12*(44-1))))</f>
        <v>-949.256</v>
      </c>
      <c r="AT18" s="8">
        <f>IF((0=1),AT9,(B9+(B12*(45-1))))</f>
        <v>-970.83</v>
      </c>
      <c r="AU18" s="8">
        <f>IF((0=1),AU9,(B9+(B12*(46-1))))</f>
        <v>-992.404</v>
      </c>
      <c r="AV18" s="8">
        <f>IF((0=1),AV9,(B9+(B12*(47-1))))</f>
        <v>-1013.9780000000001</v>
      </c>
      <c r="AW18" s="8">
        <f>IF((0=1),AW9,(B9+(B12*(48-1))))</f>
        <v>-1035.5520000000001</v>
      </c>
      <c r="AX18" s="8">
        <f>IF((0=1),AX9,(B9+(B12*(49-1))))</f>
        <v>-1057.1260000000002</v>
      </c>
      <c r="AY18" s="8">
        <f>IF((0=1),AY9,(B9+(B12*(50-1))))</f>
        <v>-1078.7</v>
      </c>
      <c r="AZ18" s="8">
        <f>IF((0=1),AZ9,(B9+(B12*(51-1))))</f>
        <v>-1100.2740000000001</v>
      </c>
      <c r="BA18" s="8">
        <f>IF((0=1),BA9,(B9+(B12*(52-1))))</f>
        <v>-1121.8480000000002</v>
      </c>
      <c r="BB18" s="8">
        <f>IF((0=1),BB9,(B9+(B12*(53-1))))</f>
        <v>-1143.4220000000003</v>
      </c>
      <c r="BC18" s="8">
        <f>IF((0=1),BC9,(B9+(B12*(54-1))))</f>
        <v>-1164.996</v>
      </c>
      <c r="BD18" s="8">
        <f>IF((0=1),BD9,(B9+(B12*(55-1))))</f>
        <v>-1186.5700000000002</v>
      </c>
      <c r="BE18" s="8">
        <f>IF((0=1),BE9,(B9+(B12*(56-1))))</f>
        <v>-1208.1440000000002</v>
      </c>
      <c r="BF18" s="8">
        <f>IF((0=1),BF9,(B9+(B12*(57-1))))</f>
        <v>-1229.718</v>
      </c>
      <c r="BG18" s="8">
        <f>IF((0=1),BG9,(B9+(B12*(58-1))))</f>
        <v>-1251.2920000000001</v>
      </c>
      <c r="BH18" s="8">
        <f>IF((0=1),BH9,(B9+(B12*(59-1))))</f>
        <v>-1272.8660000000002</v>
      </c>
      <c r="BI18" s="8">
        <f>IF((0=1),BI9,(B9+(B12*(60-1))))</f>
        <v>-1294.44</v>
      </c>
      <c r="BJ18" s="8">
        <f>IF((0=1),BJ9,(B9+(B12*(61-1))))</f>
        <v>-1316.0140000000001</v>
      </c>
      <c r="BK18" s="8">
        <f>IF((0=1),BK9,(B9+(B12*(62-1))))</f>
        <v>-1337.5880000000002</v>
      </c>
      <c r="BL18" s="8">
        <f>IF((0=1),BL9,(B9+(B12*(63-1))))</f>
        <v>-1359.1620000000003</v>
      </c>
      <c r="BM18" s="8">
        <f>IF((0=1),BM9,(B9+(B12*(64-1))))</f>
        <v>-1380.736</v>
      </c>
      <c r="BN18" s="8">
        <f>IF((0=1),BN9,(B9+(B12*(65-1))))</f>
        <v>-1402.3100000000002</v>
      </c>
      <c r="BO18" s="8">
        <f>IF((0=1),BO9,(B9+(B12*(66-1))))</f>
        <v>-1423.8840000000002</v>
      </c>
      <c r="BP18" s="8">
        <f>IF((0=1),BP9,(B9+(B12*(67-1))))</f>
        <v>-1445.458</v>
      </c>
      <c r="BQ18" s="8">
        <f>IF((0=1),BQ9,(B9+(B12*(68-1))))</f>
        <v>-1467.0320000000002</v>
      </c>
      <c r="BR18" s="8">
        <f>IF((0=1),BR9,(B9+(B12*(69-1))))</f>
        <v>-1488.6060000000002</v>
      </c>
      <c r="BS18" s="8">
        <f>IF((0=1),BS9,(B9+(B12*(70-1))))</f>
        <v>-1510.1800000000003</v>
      </c>
      <c r="BT18" s="8">
        <f>IF((0=1),BT9,(B9+(B12*(71-1))))</f>
        <v>-1531.7540000000001</v>
      </c>
      <c r="BU18" s="8">
        <f>IF((0=1),BU9,(B9+(B12*(72-1))))</f>
        <v>-1553.3280000000002</v>
      </c>
      <c r="BV18" s="8">
        <f>IF((0=1),BV9,(B9+(B12*(73-1))))</f>
        <v>-1574.9020000000003</v>
      </c>
      <c r="BW18" s="8">
        <f>IF((0=1),BW9,(B9+(B12*(74-1))))</f>
        <v>-1596.476</v>
      </c>
      <c r="BX18" s="8">
        <f>IF((0=1),BX9,(B9+(B12*(75-1))))</f>
        <v>-1618.0500000000002</v>
      </c>
      <c r="BY18" s="8">
        <f>IF((0=1),BY9,(B9+(B12*(76-1))))</f>
        <v>-1639.6240000000003</v>
      </c>
      <c r="BZ18" s="8">
        <f>IF((0=1),BZ9,(B9+(B12*(77-1))))</f>
        <v>-1661.198</v>
      </c>
      <c r="CA18" s="8">
        <f>IF((0=1),CA9,(B9+(B12*(78-1))))</f>
        <v>-1682.7720000000002</v>
      </c>
      <c r="CB18" s="8">
        <f>IF((0=1),CB9,(B9+(B12*(79-1))))</f>
        <v>-1704.3460000000002</v>
      </c>
      <c r="CC18" s="8">
        <f>IF((0=1),CC9,(B9+(B12*(80-1))))</f>
        <v>-1725.9200000000003</v>
      </c>
      <c r="CD18" s="8">
        <f>IF((0=1),CD9,(B9+(B12*(81-1))))</f>
        <v>-1747.4940000000001</v>
      </c>
      <c r="CE18" s="8">
        <f>IF((0=1),CE9,(B9+(B12*(82-1))))</f>
        <v>-1769.0680000000002</v>
      </c>
      <c r="CF18" s="8">
        <f>IF((0=1),CF9,(B9+(B12*(83-1))))</f>
        <v>-1790.6420000000003</v>
      </c>
      <c r="CG18" s="8">
        <f>IF((0=1),CG9,(B9+(B12*(84-1))))</f>
        <v>-1812.2160000000001</v>
      </c>
      <c r="CH18" s="8">
        <f>IF((0=1),CH9,(B9+(B12*(85-1))))</f>
        <v>-1833.7900000000002</v>
      </c>
      <c r="CI18" s="8">
        <f>IF((0=1),CI9,(B9+(B12*(86-1))))</f>
        <v>-1855.3640000000003</v>
      </c>
      <c r="CJ18" s="8">
        <f>IF((0=1),CJ9,(B9+(B12*(87-1))))</f>
        <v>-1876.938</v>
      </c>
      <c r="CK18" s="8">
        <f>IF((0=1),CK9,(B9+(B12*(88-1))))</f>
        <v>-1898.5120000000002</v>
      </c>
      <c r="CL18" s="8">
        <f>IF((0=1),CL9,(B9+(B12*(89-1))))</f>
        <v>-1920.0860000000002</v>
      </c>
      <c r="CM18" s="8">
        <f>IF((0=1),CM9,(B9+(B12*(90-1))))</f>
        <v>-1941.6600000000003</v>
      </c>
      <c r="CN18" s="8">
        <f>IF((0=1),CN9,(B9+(B12*(91-1))))</f>
        <v>-1963.2340000000002</v>
      </c>
      <c r="CO18" s="8">
        <f>IF((0=1),CO9,(B9+(B12*(92-1))))</f>
        <v>-1984.8080000000002</v>
      </c>
      <c r="CP18" s="8">
        <f>IF((0=1),CP9,(B9+(B12*(93-1))))</f>
        <v>-2006.3820000000003</v>
      </c>
      <c r="CQ18" s="8">
        <f>IF((0=1),CQ9,(B9+(B12*(94-1))))</f>
        <v>-2027.9560000000001</v>
      </c>
      <c r="CR18" s="8">
        <f>IF((0=1),CR9,(B9+(B12*(95-1))))</f>
        <v>-2049.53</v>
      </c>
      <c r="CS18" s="8">
        <f>IF((0=1),CS9,(B9+(B12*(96-1))))</f>
        <v>-2071.1040000000003</v>
      </c>
      <c r="CT18" s="8">
        <f>IF((0=1),CT9,(B9+(B12*(97-1))))</f>
        <v>-2092.6780000000003</v>
      </c>
      <c r="CU18" s="8">
        <f>IF((0=1),CU9,(B9+(B12*(98-1))))</f>
        <v>-2114.2520000000004</v>
      </c>
      <c r="CV18" s="8">
        <f>IF((0=1),CV9,(B9+(B12*(99-1))))</f>
        <v>-2135.826</v>
      </c>
      <c r="CW18" s="8">
        <f>IF((0=1),CW9,(B9+(B12*(100-1))))</f>
        <v>-2157.4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-21.574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-21.574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-18.298000000000002</v>
      </c>
    </row>
    <row r="6">
      <c r="A6" s="0" t="inlineStr">
        <is>
          <t xml:space="preserve">Hit rate</t>
        </is>
      </c>
      <c r="B6" s="12">
        <f>IF((B2&gt;0),AVERAGE('Daily evaluations'!$G$2:$G$2),"")</f>
        <v>0.5</v>
      </c>
    </row>
    <row r="7">
      <c r="A7" s="0" t="inlineStr">
        <is>
          <t xml:space="preserve">Mean IC</t>
        </is>
      </c>
      <c r="B7" s="8">
        <f>IF((B2&gt;0),AVERAGE('Daily evaluations'!$H$2:$H$2),"")</f>
        <v>0.0123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465.431</v>
      </c>
    </row>
    <row r="10">
      <c r="A10" s="0" t="inlineStr">
        <is>
          <t xml:space="preserve">Daily sd, bps</t>
        </is>
      </c>
      <c r="B10" s="4">
        <v>0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-2157.4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1436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Financial Services</t>
        </is>
      </c>
      <c r="H1" s="1" t="inlineStr">
        <is>
          <t xml:space="preserve">Healthcare</t>
        </is>
      </c>
      <c r="I1" s="1" t="inlineStr">
        <is>
          <t xml:space="preserve">Industrials</t>
        </is>
      </c>
      <c r="J1" s="1" t="inlineStr">
        <is>
          <t xml:space="preserve">Real Estate</t>
        </is>
      </c>
      <c r="K1" s="1" t="inlineStr">
        <is>
          <t xml:space="preserve">Technology</t>
        </is>
      </c>
      <c r="L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  <c r="L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  <c r="L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  <row r="12">
      <c r="A12" s="0" t="inlineStr">
        <is>
          <t xml:space="preserve">utilities</t>
        </is>
      </c>
      <c r="B12" s="0" t="inlineStr">
        <is>
          <t xml:space="preserve">Utilities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p06_seasonality_d20260922</t>
        </is>
      </c>
      <c r="B2" s="0" t="inlineStr">
        <is>
          <t xml:space="preserve">d20260922</t>
        </is>
      </c>
      <c r="C2" s="8">
        <v>-21.574</v>
      </c>
      <c r="D2" s="8">
        <v>-8.298</v>
      </c>
      <c r="E2" s="8">
        <v>-18.298</v>
      </c>
      <c r="F2" s="0"/>
      <c r="G2" s="8">
        <v>0.5</v>
      </c>
      <c r="H2" s="8">
        <v>0.0123</v>
      </c>
      <c r="I2" s="4">
        <v>1436</v>
      </c>
      <c r="J2" s="8">
        <v>465.431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2026-09-23_GNRC</t>
        </is>
      </c>
      <c r="B2" s="0" t="inlineStr">
        <is>
          <t xml:space="preserve">GNRC</t>
        </is>
      </c>
      <c r="C2" s="0" t="inlineStr">
        <is>
          <t xml:space="preserve">Generac Holdings Inc.</t>
        </is>
      </c>
      <c r="D2" s="4">
        <v>1</v>
      </c>
      <c r="E2" s="8">
        <v>0.0283</v>
      </c>
      <c r="F2" s="0" t="inlineStr">
        <is>
          <t xml:space="preserve">industrials</t>
        </is>
      </c>
      <c r="G2" s="0"/>
      <c r="H2" s="0"/>
    </row>
    <row r="3">
      <c r="A3" s="0" t="inlineStr">
        <is>
          <t xml:space="preserve">2026-09-23_VKTX</t>
        </is>
      </c>
      <c r="B3" s="0" t="inlineStr">
        <is>
          <t xml:space="preserve">VKTX</t>
        </is>
      </c>
      <c r="C3" s="0" t="inlineStr">
        <is>
          <t xml:space="preserve">Viking Therapeutics, Inc.</t>
        </is>
      </c>
      <c r="D3" s="4">
        <v>2</v>
      </c>
      <c r="E3" s="8">
        <v>0.0226</v>
      </c>
      <c r="F3" s="0" t="inlineStr">
        <is>
          <t xml:space="preserve">healthcare</t>
        </is>
      </c>
      <c r="G3" s="0"/>
      <c r="H3" s="0"/>
    </row>
    <row r="4">
      <c r="A4" s="0" t="inlineStr">
        <is>
          <t xml:space="preserve">2026-09-23_VICR</t>
        </is>
      </c>
      <c r="B4" s="0" t="inlineStr">
        <is>
          <t xml:space="preserve">VICR</t>
        </is>
      </c>
      <c r="C4" s="0" t="inlineStr">
        <is>
          <t xml:space="preserve">Vicor Corporation</t>
        </is>
      </c>
      <c r="D4" s="4">
        <v>3</v>
      </c>
      <c r="E4" s="8">
        <v>0.0163</v>
      </c>
      <c r="F4" s="0" t="inlineStr">
        <is>
          <t xml:space="preserve">technology</t>
        </is>
      </c>
      <c r="G4" s="0"/>
      <c r="H4" s="0"/>
    </row>
    <row r="5">
      <c r="A5" s="0" t="inlineStr">
        <is>
          <t xml:space="preserve">2026-09-23_FPS</t>
        </is>
      </c>
      <c r="B5" s="0" t="inlineStr">
        <is>
          <t xml:space="preserve">FPS</t>
        </is>
      </c>
      <c r="C5" s="0" t="inlineStr">
        <is>
          <t xml:space="preserve">Forgent Power Solutions, Inc.</t>
        </is>
      </c>
      <c r="D5" s="4">
        <v>4</v>
      </c>
      <c r="E5" s="8">
        <v>0.0132</v>
      </c>
      <c r="F5" s="0" t="inlineStr">
        <is>
          <t xml:space="preserve">industrials</t>
        </is>
      </c>
      <c r="G5" s="0"/>
      <c r="H5" s="0"/>
    </row>
    <row r="6">
      <c r="A6" s="0" t="inlineStr">
        <is>
          <t xml:space="preserve">2026-09-23_DFTX</t>
        </is>
      </c>
      <c r="B6" s="0" t="inlineStr">
        <is>
          <t xml:space="preserve">DFTX</t>
        </is>
      </c>
      <c r="C6" s="0" t="inlineStr">
        <is>
          <t xml:space="preserve">Definium Therapeutics, Inc.</t>
        </is>
      </c>
      <c r="D6" s="4">
        <v>5</v>
      </c>
      <c r="E6" s="8">
        <v>0.0118</v>
      </c>
      <c r="F6" s="0" t="inlineStr">
        <is>
          <t xml:space="preserve">healthcare</t>
        </is>
      </c>
      <c r="G6" s="0"/>
      <c r="H6" s="0"/>
    </row>
    <row r="7">
      <c r="A7" s="0" t="inlineStr">
        <is>
          <t xml:space="preserve">2026-09-23_RBLX</t>
        </is>
      </c>
      <c r="B7" s="0" t="inlineStr">
        <is>
          <t xml:space="preserve">RBLX</t>
        </is>
      </c>
      <c r="C7" s="0" t="inlineStr">
        <is>
          <t xml:space="preserve">Roblox Corporation</t>
        </is>
      </c>
      <c r="D7" s="4">
        <v>6</v>
      </c>
      <c r="E7" s="8">
        <v>0.0116</v>
      </c>
      <c r="F7" s="0" t="inlineStr">
        <is>
          <t xml:space="preserve">technology</t>
        </is>
      </c>
      <c r="G7" s="0"/>
      <c r="H7" s="0"/>
    </row>
    <row r="8">
      <c r="A8" s="0" t="inlineStr">
        <is>
          <t xml:space="preserve">2026-09-23_SMMT</t>
        </is>
      </c>
      <c r="B8" s="0" t="inlineStr">
        <is>
          <t xml:space="preserve">SMMT</t>
        </is>
      </c>
      <c r="C8" s="0" t="inlineStr">
        <is>
          <t xml:space="preserve">Summit Therapeutics Inc.</t>
        </is>
      </c>
      <c r="D8" s="4">
        <v>7</v>
      </c>
      <c r="E8" s="8">
        <v>0.0107</v>
      </c>
      <c r="F8" s="0" t="inlineStr">
        <is>
          <t xml:space="preserve">healthcare</t>
        </is>
      </c>
      <c r="G8" s="0"/>
      <c r="H8" s="0"/>
    </row>
    <row r="9">
      <c r="A9" s="0" t="inlineStr">
        <is>
          <t xml:space="preserve">2026-09-23_MGNI</t>
        </is>
      </c>
      <c r="B9" s="0" t="inlineStr">
        <is>
          <t xml:space="preserve">MGNI</t>
        </is>
      </c>
      <c r="C9" s="0" t="inlineStr">
        <is>
          <t xml:space="preserve">Magnite, Inc.</t>
        </is>
      </c>
      <c r="D9" s="4">
        <v>8</v>
      </c>
      <c r="E9" s="8">
        <v>0.0105</v>
      </c>
      <c r="F9" s="0" t="inlineStr">
        <is>
          <t xml:space="preserve">communication_services</t>
        </is>
      </c>
      <c r="G9" s="0"/>
      <c r="H9" s="0"/>
    </row>
    <row r="10">
      <c r="A10" s="0" t="inlineStr">
        <is>
          <t xml:space="preserve">2026-09-23_CHYM</t>
        </is>
      </c>
      <c r="B10" s="0" t="inlineStr">
        <is>
          <t xml:space="preserve">CHYM</t>
        </is>
      </c>
      <c r="C10" s="0" t="inlineStr">
        <is>
          <t xml:space="preserve">Chime Financial, Inc. Class A Common Stock</t>
        </is>
      </c>
      <c r="D10" s="4">
        <v>9</v>
      </c>
      <c r="E10" s="8">
        <v>0.0103</v>
      </c>
      <c r="F10" s="0" t="inlineStr">
        <is>
          <t xml:space="preserve">technology</t>
        </is>
      </c>
      <c r="G10" s="0"/>
      <c r="H10" s="0"/>
    </row>
    <row r="11">
      <c r="A11" s="0" t="inlineStr">
        <is>
          <t xml:space="preserve">2026-09-23_GRAL</t>
        </is>
      </c>
      <c r="B11" s="0" t="inlineStr">
        <is>
          <t xml:space="preserve">GRAL</t>
        </is>
      </c>
      <c r="C11" s="0" t="inlineStr">
        <is>
          <t xml:space="preserve">GRAIL Inc.</t>
        </is>
      </c>
      <c r="D11" s="4">
        <v>10</v>
      </c>
      <c r="E11" s="8">
        <v>0.0103</v>
      </c>
      <c r="F11" s="0" t="inlineStr">
        <is>
          <t xml:space="preserve">healthcare</t>
        </is>
      </c>
      <c r="G11" s="0"/>
      <c r="H11" s="0"/>
    </row>
    <row r="12">
      <c r="A12" s="0" t="inlineStr">
        <is>
          <t xml:space="preserve">2026-09-23_CRCL</t>
        </is>
      </c>
      <c r="B12" s="0" t="inlineStr">
        <is>
          <t xml:space="preserve">CRCL</t>
        </is>
      </c>
      <c r="C12" s="0" t="inlineStr">
        <is>
          <t xml:space="preserve">Circle Internet Group</t>
        </is>
      </c>
      <c r="D12" s="4">
        <v>11</v>
      </c>
      <c r="E12" s="8">
        <v>0.0103</v>
      </c>
      <c r="F12" s="0" t="inlineStr">
        <is>
          <t xml:space="preserve">financial_services</t>
        </is>
      </c>
      <c r="G12" s="0"/>
      <c r="H12" s="0"/>
    </row>
    <row r="13">
      <c r="A13" s="0" t="inlineStr">
        <is>
          <t xml:space="preserve">2026-09-23_VERA</t>
        </is>
      </c>
      <c r="B13" s="0" t="inlineStr">
        <is>
          <t xml:space="preserve">VERA</t>
        </is>
      </c>
      <c r="C13" s="0" t="inlineStr">
        <is>
          <t xml:space="preserve">Vera Therapeutics, Inc.</t>
        </is>
      </c>
      <c r="D13" s="4">
        <v>12</v>
      </c>
      <c r="E13" s="8">
        <v>0.01</v>
      </c>
      <c r="F13" s="0" t="inlineStr">
        <is>
          <t xml:space="preserve">healthcare</t>
        </is>
      </c>
      <c r="G13" s="0"/>
      <c r="H13" s="0"/>
    </row>
    <row r="14">
      <c r="A14" s="0" t="inlineStr">
        <is>
          <t xml:space="preserve">2026-09-23_YETI</t>
        </is>
      </c>
      <c r="B14" s="0" t="inlineStr">
        <is>
          <t xml:space="preserve">YETI</t>
        </is>
      </c>
      <c r="C14" s="0" t="inlineStr">
        <is>
          <t xml:space="preserve">YETI Holdings, Inc.</t>
        </is>
      </c>
      <c r="D14" s="4">
        <v>13</v>
      </c>
      <c r="E14" s="8">
        <v>0.0097</v>
      </c>
      <c r="F14" s="0" t="inlineStr">
        <is>
          <t xml:space="preserve">consumer_cyclical</t>
        </is>
      </c>
      <c r="G14" s="0"/>
      <c r="H14" s="0"/>
    </row>
    <row r="15">
      <c r="A15" s="0" t="inlineStr">
        <is>
          <t xml:space="preserve">2026-09-23_MSTR</t>
        </is>
      </c>
      <c r="B15" s="0" t="inlineStr">
        <is>
          <t xml:space="preserve">MSTR</t>
        </is>
      </c>
      <c r="C15" s="0" t="inlineStr">
        <is>
          <t xml:space="preserve">Strategy Inc</t>
        </is>
      </c>
      <c r="D15" s="4">
        <v>14</v>
      </c>
      <c r="E15" s="8">
        <v>0.0097</v>
      </c>
      <c r="F15" s="0" t="inlineStr">
        <is>
          <t xml:space="preserve">technology</t>
        </is>
      </c>
      <c r="G15" s="0"/>
      <c r="H15" s="0"/>
    </row>
    <row r="16">
      <c r="A16" s="0" t="inlineStr">
        <is>
          <t xml:space="preserve">2026-09-23_STUB</t>
        </is>
      </c>
      <c r="B16" s="0" t="inlineStr">
        <is>
          <t xml:space="preserve">STUB</t>
        </is>
      </c>
      <c r="C16" s="0" t="inlineStr">
        <is>
          <t xml:space="preserve">StubHub Holdings, Inc.</t>
        </is>
      </c>
      <c r="D16" s="4">
        <v>15</v>
      </c>
      <c r="E16" s="8">
        <v>0.0095</v>
      </c>
      <c r="F16" s="0" t="inlineStr">
        <is>
          <t xml:space="preserve">communication_services</t>
        </is>
      </c>
      <c r="G16" s="0"/>
      <c r="H16" s="0"/>
    </row>
    <row r="17">
      <c r="A17" s="0" t="inlineStr">
        <is>
          <t xml:space="preserve">2026-09-23_ALM</t>
        </is>
      </c>
      <c r="B17" s="0" t="inlineStr">
        <is>
          <t xml:space="preserve">ALM</t>
        </is>
      </c>
      <c r="C17" s="0" t="inlineStr">
        <is>
          <t xml:space="preserve">Almonty Industries Inc.</t>
        </is>
      </c>
      <c r="D17" s="4">
        <v>16</v>
      </c>
      <c r="E17" s="8">
        <v>0.0095</v>
      </c>
      <c r="F17" s="0" t="inlineStr">
        <is>
          <t xml:space="preserve">basic_materials</t>
        </is>
      </c>
      <c r="G17" s="0"/>
      <c r="H17" s="0"/>
    </row>
    <row r="18">
      <c r="A18" s="0" t="inlineStr">
        <is>
          <t xml:space="preserve">2026-09-23_CELH</t>
        </is>
      </c>
      <c r="B18" s="0" t="inlineStr">
        <is>
          <t xml:space="preserve">CELH</t>
        </is>
      </c>
      <c r="C18" s="0" t="inlineStr">
        <is>
          <t xml:space="preserve">Celsius Holdings, Inc.</t>
        </is>
      </c>
      <c r="D18" s="4">
        <v>17</v>
      </c>
      <c r="E18" s="8">
        <v>0.0095</v>
      </c>
      <c r="F18" s="0" t="inlineStr">
        <is>
          <t xml:space="preserve">consumer_defensive</t>
        </is>
      </c>
      <c r="G18" s="0"/>
      <c r="H18" s="0"/>
    </row>
    <row r="19">
      <c r="A19" s="0" t="inlineStr">
        <is>
          <t xml:space="preserve">2026-09-23_META</t>
        </is>
      </c>
      <c r="B19" s="0" t="inlineStr">
        <is>
          <t xml:space="preserve">META</t>
        </is>
      </c>
      <c r="C19" s="0" t="inlineStr">
        <is>
          <t xml:space="preserve">Meta Platforms, Inc.</t>
        </is>
      </c>
      <c r="D19" s="4">
        <v>18</v>
      </c>
      <c r="E19" s="8">
        <v>0.0095</v>
      </c>
      <c r="F19" s="0" t="inlineStr">
        <is>
          <t xml:space="preserve">communication_services</t>
        </is>
      </c>
      <c r="G19" s="0"/>
      <c r="H19" s="0"/>
    </row>
    <row r="20">
      <c r="A20" s="0" t="inlineStr">
        <is>
          <t xml:space="preserve">2026-09-23_COIN</t>
        </is>
      </c>
      <c r="B20" s="0" t="inlineStr">
        <is>
          <t xml:space="preserve">COIN</t>
        </is>
      </c>
      <c r="C20" s="0" t="inlineStr">
        <is>
          <t xml:space="preserve">Coinbase Global, Inc.</t>
        </is>
      </c>
      <c r="D20" s="4">
        <v>19</v>
      </c>
      <c r="E20" s="8">
        <v>0.0093</v>
      </c>
      <c r="F20" s="0" t="inlineStr">
        <is>
          <t xml:space="preserve">financial_services</t>
        </is>
      </c>
      <c r="G20" s="0"/>
      <c r="H20" s="0"/>
    </row>
    <row r="21">
      <c r="A21" s="0" t="inlineStr">
        <is>
          <t xml:space="preserve">2026-09-23_AADX</t>
        </is>
      </c>
      <c r="B21" s="0" t="inlineStr">
        <is>
          <t xml:space="preserve">AADX</t>
        </is>
      </c>
      <c r="C21" s="0" t="inlineStr">
        <is>
          <t xml:space="preserve">Applied Aerospace &amp; Defense, Inc.</t>
        </is>
      </c>
      <c r="D21" s="4">
        <v>20</v>
      </c>
      <c r="E21" s="8">
        <v>0.0093</v>
      </c>
      <c r="F21" s="0" t="inlineStr">
        <is>
          <t xml:space="preserve">industrials</t>
        </is>
      </c>
      <c r="G21" s="0"/>
      <c r="H21" s="0"/>
    </row>
    <row r="22">
      <c r="A22" s="0" t="inlineStr">
        <is>
          <t xml:space="preserve">2026-09-23_WAY</t>
        </is>
      </c>
      <c r="B22" s="0" t="inlineStr">
        <is>
          <t xml:space="preserve">WAY</t>
        </is>
      </c>
      <c r="C22" s="0" t="inlineStr">
        <is>
          <t xml:space="preserve">Waystar Holding Corp.</t>
        </is>
      </c>
      <c r="D22" s="4">
        <v>21</v>
      </c>
      <c r="E22" s="8">
        <v>0.0092</v>
      </c>
      <c r="F22" s="0" t="inlineStr">
        <is>
          <t xml:space="preserve">healthcare</t>
        </is>
      </c>
      <c r="G22" s="0"/>
      <c r="H22" s="0"/>
    </row>
    <row r="23">
      <c r="A23" s="0" t="inlineStr">
        <is>
          <t xml:space="preserve">2026-09-23_USAR</t>
        </is>
      </c>
      <c r="B23" s="0" t="inlineStr">
        <is>
          <t xml:space="preserve">USAR</t>
        </is>
      </c>
      <c r="C23" s="0" t="inlineStr">
        <is>
          <t xml:space="preserve">USA Rare Earth Inc</t>
        </is>
      </c>
      <c r="D23" s="4">
        <v>22</v>
      </c>
      <c r="E23" s="8">
        <v>0.0085</v>
      </c>
      <c r="F23" s="0" t="inlineStr">
        <is>
          <t xml:space="preserve">basic_materials</t>
        </is>
      </c>
      <c r="G23" s="0"/>
      <c r="H23" s="0"/>
    </row>
    <row r="24">
      <c r="A24" s="0" t="inlineStr">
        <is>
          <t xml:space="preserve">2026-09-23_RUM</t>
        </is>
      </c>
      <c r="B24" s="0" t="inlineStr">
        <is>
          <t xml:space="preserve">RUM</t>
        </is>
      </c>
      <c r="C24" s="0" t="inlineStr">
        <is>
          <t xml:space="preserve">Rumble Inc.</t>
        </is>
      </c>
      <c r="D24" s="4">
        <v>23</v>
      </c>
      <c r="E24" s="8">
        <v>0.0084</v>
      </c>
      <c r="F24" s="0" t="inlineStr">
        <is>
          <t xml:space="preserve">communication_services</t>
        </is>
      </c>
      <c r="G24" s="0"/>
      <c r="H24" s="0"/>
    </row>
    <row r="25">
      <c r="A25" s="0" t="inlineStr">
        <is>
          <t xml:space="preserve">2026-09-23_HOOD</t>
        </is>
      </c>
      <c r="B25" s="0" t="inlineStr">
        <is>
          <t xml:space="preserve">HOOD</t>
        </is>
      </c>
      <c r="C25" s="0" t="inlineStr">
        <is>
          <t xml:space="preserve">Robinhood Markets, Inc.</t>
        </is>
      </c>
      <c r="D25" s="4">
        <v>24</v>
      </c>
      <c r="E25" s="8">
        <v>0.0084</v>
      </c>
      <c r="F25" s="0" t="inlineStr">
        <is>
          <t xml:space="preserve">financial_services</t>
        </is>
      </c>
      <c r="G25" s="0"/>
      <c r="H25" s="0"/>
    </row>
    <row r="26">
      <c r="A26" s="0" t="inlineStr">
        <is>
          <t xml:space="preserve">2026-09-23_CIEN</t>
        </is>
      </c>
      <c r="B26" s="0" t="inlineStr">
        <is>
          <t xml:space="preserve">CIEN</t>
        </is>
      </c>
      <c r="C26" s="0" t="inlineStr">
        <is>
          <t xml:space="preserve">Ciena Corporation</t>
        </is>
      </c>
      <c r="D26" s="4">
        <v>25</v>
      </c>
      <c r="E26" s="8">
        <v>0.0081</v>
      </c>
      <c r="F26" s="0" t="inlineStr">
        <is>
          <t xml:space="preserve">technology</t>
        </is>
      </c>
      <c r="G26" s="0"/>
      <c r="H26" s="0"/>
    </row>
    <row r="27">
      <c r="A27" s="0" t="inlineStr">
        <is>
          <t xml:space="preserve">2026-09-23_UPST</t>
        </is>
      </c>
      <c r="B27" s="0" t="inlineStr">
        <is>
          <t xml:space="preserve">UPST</t>
        </is>
      </c>
      <c r="C27" s="0" t="inlineStr">
        <is>
          <t xml:space="preserve">Upstart Holdings, Inc.</t>
        </is>
      </c>
      <c r="D27" s="4">
        <v>26</v>
      </c>
      <c r="E27" s="8">
        <v>0.0078</v>
      </c>
      <c r="F27" s="0" t="inlineStr">
        <is>
          <t xml:space="preserve">financial_services</t>
        </is>
      </c>
      <c r="G27" s="0"/>
      <c r="H27" s="0"/>
    </row>
    <row r="28">
      <c r="A28" s="0" t="inlineStr">
        <is>
          <t xml:space="preserve">2026-09-23_SEZL</t>
        </is>
      </c>
      <c r="B28" s="0" t="inlineStr">
        <is>
          <t xml:space="preserve">SEZL</t>
        </is>
      </c>
      <c r="C28" s="0" t="inlineStr">
        <is>
          <t xml:space="preserve">Sezzle Inc.</t>
        </is>
      </c>
      <c r="D28" s="4">
        <v>27</v>
      </c>
      <c r="E28" s="8">
        <v>0.0074</v>
      </c>
      <c r="F28" s="0" t="inlineStr">
        <is>
          <t xml:space="preserve">financial_services</t>
        </is>
      </c>
      <c r="G28" s="0"/>
      <c r="H28" s="0"/>
    </row>
    <row r="29">
      <c r="A29" s="0" t="inlineStr">
        <is>
          <t xml:space="preserve">2026-09-23_AUR</t>
        </is>
      </c>
      <c r="B29" s="0" t="inlineStr">
        <is>
          <t xml:space="preserve">AUR</t>
        </is>
      </c>
      <c r="C29" s="0" t="inlineStr">
        <is>
          <t xml:space="preserve">Aurora Innovation, Inc.</t>
        </is>
      </c>
      <c r="D29" s="4">
        <v>28</v>
      </c>
      <c r="E29" s="8">
        <v>0.0072</v>
      </c>
      <c r="F29" s="0" t="inlineStr">
        <is>
          <t xml:space="preserve">technology</t>
        </is>
      </c>
      <c r="G29" s="0"/>
      <c r="H29" s="0"/>
    </row>
    <row r="30">
      <c r="A30" s="0" t="inlineStr">
        <is>
          <t xml:space="preserve">2026-09-23_DAVE</t>
        </is>
      </c>
      <c r="B30" s="0" t="inlineStr">
        <is>
          <t xml:space="preserve">DAVE</t>
        </is>
      </c>
      <c r="C30" s="0" t="inlineStr">
        <is>
          <t xml:space="preserve">Dave Inc.</t>
        </is>
      </c>
      <c r="D30" s="4">
        <v>29</v>
      </c>
      <c r="E30" s="8">
        <v>0.0071</v>
      </c>
      <c r="F30" s="0" t="inlineStr">
        <is>
          <t xml:space="preserve">technology</t>
        </is>
      </c>
      <c r="G30" s="0"/>
      <c r="H30" s="0"/>
    </row>
    <row r="31">
      <c r="A31" s="0" t="inlineStr">
        <is>
          <t xml:space="preserve">2026-09-23_UEC</t>
        </is>
      </c>
      <c r="B31" s="0" t="inlineStr">
        <is>
          <t xml:space="preserve">UEC</t>
        </is>
      </c>
      <c r="C31" s="0" t="inlineStr">
        <is>
          <t xml:space="preserve">Uranium Energy Corp.</t>
        </is>
      </c>
      <c r="D31" s="4">
        <v>30</v>
      </c>
      <c r="E31" s="8">
        <v>0.0071</v>
      </c>
      <c r="F31" s="0" t="inlineStr">
        <is>
          <t xml:space="preserve">energy</t>
        </is>
      </c>
      <c r="G31" s="0"/>
      <c r="H31" s="0"/>
    </row>
    <row r="32">
      <c r="A32" s="0" t="inlineStr">
        <is>
          <t xml:space="preserve">2026-09-23_KRMN</t>
        </is>
      </c>
      <c r="B32" s="0" t="inlineStr">
        <is>
          <t xml:space="preserve">KRMN</t>
        </is>
      </c>
      <c r="C32" s="0" t="inlineStr">
        <is>
          <t xml:space="preserve">Karman Holdings Inc.</t>
        </is>
      </c>
      <c r="D32" s="4">
        <v>31</v>
      </c>
      <c r="E32" s="8">
        <v>0.007</v>
      </c>
      <c r="F32" s="0" t="inlineStr">
        <is>
          <t xml:space="preserve">industrials</t>
        </is>
      </c>
      <c r="G32" s="0"/>
      <c r="H32" s="0"/>
    </row>
    <row r="33">
      <c r="A33" s="0" t="inlineStr">
        <is>
          <t xml:space="preserve">2026-09-23_URGN</t>
        </is>
      </c>
      <c r="B33" s="0" t="inlineStr">
        <is>
          <t xml:space="preserve">URGN</t>
        </is>
      </c>
      <c r="C33" s="0" t="inlineStr">
        <is>
          <t xml:space="preserve">UroGen Pharma Ltd.</t>
        </is>
      </c>
      <c r="D33" s="4">
        <v>32</v>
      </c>
      <c r="E33" s="8">
        <v>0.0069</v>
      </c>
      <c r="F33" s="0" t="inlineStr">
        <is>
          <t xml:space="preserve">healthcare</t>
        </is>
      </c>
      <c r="G33" s="0"/>
      <c r="H33" s="0"/>
    </row>
    <row r="34">
      <c r="A34" s="0" t="inlineStr">
        <is>
          <t xml:space="preserve">2026-09-23_ALK</t>
        </is>
      </c>
      <c r="B34" s="0" t="inlineStr">
        <is>
          <t xml:space="preserve">ALK</t>
        </is>
      </c>
      <c r="C34" s="0" t="inlineStr">
        <is>
          <t xml:space="preserve">Alaska Air Group, Inc.</t>
        </is>
      </c>
      <c r="D34" s="4">
        <v>33</v>
      </c>
      <c r="E34" s="8">
        <v>0.0068</v>
      </c>
      <c r="F34" s="0" t="inlineStr">
        <is>
          <t xml:space="preserve">industrials</t>
        </is>
      </c>
      <c r="G34" s="0"/>
      <c r="H34" s="0"/>
    </row>
    <row r="35">
      <c r="A35" s="0" t="inlineStr">
        <is>
          <t xml:space="preserve">2026-09-23_WING</t>
        </is>
      </c>
      <c r="B35" s="0" t="inlineStr">
        <is>
          <t xml:space="preserve">WING</t>
        </is>
      </c>
      <c r="C35" s="0" t="inlineStr">
        <is>
          <t xml:space="preserve">Wingstop Inc.</t>
        </is>
      </c>
      <c r="D35" s="4">
        <v>34</v>
      </c>
      <c r="E35" s="8">
        <v>0.0067</v>
      </c>
      <c r="F35" s="0" t="inlineStr">
        <is>
          <t xml:space="preserve">consumer_cyclical</t>
        </is>
      </c>
      <c r="G35" s="0"/>
      <c r="H35" s="0"/>
    </row>
    <row r="36">
      <c r="A36" s="0" t="inlineStr">
        <is>
          <t xml:space="preserve">2026-09-23_GRND</t>
        </is>
      </c>
      <c r="B36" s="0" t="inlineStr">
        <is>
          <t xml:space="preserve">GRND</t>
        </is>
      </c>
      <c r="C36" s="0" t="inlineStr">
        <is>
          <t xml:space="preserve">Grindr Inc.</t>
        </is>
      </c>
      <c r="D36" s="4">
        <v>35</v>
      </c>
      <c r="E36" s="8">
        <v>0.0065</v>
      </c>
      <c r="F36" s="0" t="inlineStr">
        <is>
          <t xml:space="preserve">technology</t>
        </is>
      </c>
      <c r="G36" s="0"/>
      <c r="H36" s="0"/>
    </row>
    <row r="37">
      <c r="A37" s="0" t="inlineStr">
        <is>
          <t xml:space="preserve">2026-09-23_SDRL</t>
        </is>
      </c>
      <c r="B37" s="0" t="inlineStr">
        <is>
          <t xml:space="preserve">SDRL</t>
        </is>
      </c>
      <c r="C37" s="0" t="inlineStr">
        <is>
          <t xml:space="preserve">Seadrill Limited</t>
        </is>
      </c>
      <c r="D37" s="4">
        <v>36</v>
      </c>
      <c r="E37" s="8">
        <v>0.0063</v>
      </c>
      <c r="F37" s="0" t="inlineStr">
        <is>
          <t xml:space="preserve">energy</t>
        </is>
      </c>
      <c r="G37" s="0"/>
      <c r="H37" s="0"/>
    </row>
    <row r="38">
      <c r="A38" s="0" t="inlineStr">
        <is>
          <t xml:space="preserve">2026-09-23_JMKE</t>
        </is>
      </c>
      <c r="B38" s="0" t="inlineStr">
        <is>
          <t xml:space="preserve">JMKE</t>
        </is>
      </c>
      <c r="C38" s="0" t="inlineStr">
        <is>
          <t xml:space="preserve">Jersey Mike's Subs Inc.</t>
        </is>
      </c>
      <c r="D38" s="4">
        <v>37</v>
      </c>
      <c r="E38" s="8">
        <v>0.0063</v>
      </c>
      <c r="F38" s="0" t="inlineStr">
        <is>
          <t xml:space="preserve">consumer_cyclical</t>
        </is>
      </c>
      <c r="G38" s="0"/>
      <c r="H38" s="0"/>
    </row>
    <row r="39">
      <c r="A39" s="0" t="inlineStr">
        <is>
          <t xml:space="preserve">2026-09-23_AFRM</t>
        </is>
      </c>
      <c r="B39" s="0" t="inlineStr">
        <is>
          <t xml:space="preserve">AFRM</t>
        </is>
      </c>
      <c r="C39" s="0" t="inlineStr">
        <is>
          <t xml:space="preserve">Affirm Holdings, Inc.</t>
        </is>
      </c>
      <c r="D39" s="4">
        <v>38</v>
      </c>
      <c r="E39" s="8">
        <v>0.0062</v>
      </c>
      <c r="F39" s="0" t="inlineStr">
        <is>
          <t xml:space="preserve">financial_services</t>
        </is>
      </c>
      <c r="G39" s="0"/>
      <c r="H39" s="0"/>
    </row>
    <row r="40">
      <c r="A40" s="0" t="inlineStr">
        <is>
          <t xml:space="preserve">2026-09-23_TTMI</t>
        </is>
      </c>
      <c r="B40" s="0" t="inlineStr">
        <is>
          <t xml:space="preserve">TTMI</t>
        </is>
      </c>
      <c r="C40" s="0" t="inlineStr">
        <is>
          <t xml:space="preserve">TTM Technologies, Inc.</t>
        </is>
      </c>
      <c r="D40" s="4">
        <v>39</v>
      </c>
      <c r="E40" s="8">
        <v>0.0062</v>
      </c>
      <c r="F40" s="0" t="inlineStr">
        <is>
          <t xml:space="preserve">technology</t>
        </is>
      </c>
      <c r="G40" s="0"/>
      <c r="H40" s="0"/>
    </row>
    <row r="41">
      <c r="A41" s="0" t="inlineStr">
        <is>
          <t xml:space="preserve">2026-09-23_BFLY</t>
        </is>
      </c>
      <c r="B41" s="0" t="inlineStr">
        <is>
          <t xml:space="preserve">BFLY</t>
        </is>
      </c>
      <c r="C41" s="0" t="inlineStr">
        <is>
          <t xml:space="preserve">Butterfly Network, Inc.</t>
        </is>
      </c>
      <c r="D41" s="4">
        <v>40</v>
      </c>
      <c r="E41" s="8">
        <v>0.0062</v>
      </c>
      <c r="F41" s="0" t="inlineStr">
        <is>
          <t xml:space="preserve">healthcare</t>
        </is>
      </c>
      <c r="G41" s="0"/>
      <c r="H41" s="0"/>
    </row>
    <row r="42">
      <c r="A42" s="0" t="inlineStr">
        <is>
          <t xml:space="preserve">2026-09-23_SOFI</t>
        </is>
      </c>
      <c r="B42" s="0" t="inlineStr">
        <is>
          <t xml:space="preserve">SOFI</t>
        </is>
      </c>
      <c r="C42" s="0" t="inlineStr">
        <is>
          <t xml:space="preserve">SoFi Technologies, Inc.</t>
        </is>
      </c>
      <c r="D42" s="4">
        <v>41</v>
      </c>
      <c r="E42" s="8">
        <v>0.0061</v>
      </c>
      <c r="F42" s="0" t="inlineStr">
        <is>
          <t xml:space="preserve">financial_services</t>
        </is>
      </c>
      <c r="G42" s="0"/>
      <c r="H42" s="0"/>
    </row>
    <row r="43">
      <c r="A43" s="0" t="inlineStr">
        <is>
          <t xml:space="preserve">2026-09-23_LPX</t>
        </is>
      </c>
      <c r="B43" s="0" t="inlineStr">
        <is>
          <t xml:space="preserve">LPX</t>
        </is>
      </c>
      <c r="C43" s="0" t="inlineStr">
        <is>
          <t xml:space="preserve">Louisiana-Pacific Corporation</t>
        </is>
      </c>
      <c r="D43" s="4">
        <v>42</v>
      </c>
      <c r="E43" s="8">
        <v>0.0061</v>
      </c>
      <c r="F43" s="0" t="inlineStr">
        <is>
          <t xml:space="preserve">basic_materials</t>
        </is>
      </c>
      <c r="G43" s="0"/>
      <c r="H43" s="0"/>
    </row>
    <row r="44">
      <c r="A44" s="0" t="inlineStr">
        <is>
          <t xml:space="preserve">2026-09-23_CLDX</t>
        </is>
      </c>
      <c r="B44" s="0" t="inlineStr">
        <is>
          <t xml:space="preserve">CLDX</t>
        </is>
      </c>
      <c r="C44" s="0" t="inlineStr">
        <is>
          <t xml:space="preserve">Celldex Therapeutics, Inc.</t>
        </is>
      </c>
      <c r="D44" s="4">
        <v>43</v>
      </c>
      <c r="E44" s="8">
        <v>0.0059</v>
      </c>
      <c r="F44" s="0" t="inlineStr">
        <is>
          <t xml:space="preserve">healthcare</t>
        </is>
      </c>
      <c r="G44" s="0"/>
      <c r="H44" s="0"/>
    </row>
    <row r="45">
      <c r="A45" s="0" t="inlineStr">
        <is>
          <t xml:space="preserve">2026-09-23_MRNA</t>
        </is>
      </c>
      <c r="B45" s="0" t="inlineStr">
        <is>
          <t xml:space="preserve">MRNA</t>
        </is>
      </c>
      <c r="C45" s="0" t="inlineStr">
        <is>
          <t xml:space="preserve">Moderna, Inc.</t>
        </is>
      </c>
      <c r="D45" s="4">
        <v>44</v>
      </c>
      <c r="E45" s="8">
        <v>0.0059</v>
      </c>
      <c r="F45" s="0" t="inlineStr">
        <is>
          <t xml:space="preserve">healthcare</t>
        </is>
      </c>
      <c r="G45" s="0"/>
      <c r="H45" s="0"/>
    </row>
    <row r="46">
      <c r="A46" s="0" t="inlineStr">
        <is>
          <t xml:space="preserve">2026-09-23_ARWR</t>
        </is>
      </c>
      <c r="B46" s="0" t="inlineStr">
        <is>
          <t xml:space="preserve">ARWR</t>
        </is>
      </c>
      <c r="C46" s="0" t="inlineStr">
        <is>
          <t xml:space="preserve">Arrowhead Pharmaceuticals, Inc.</t>
        </is>
      </c>
      <c r="D46" s="4">
        <v>45</v>
      </c>
      <c r="E46" s="8">
        <v>0.0058</v>
      </c>
      <c r="F46" s="0" t="inlineStr">
        <is>
          <t xml:space="preserve">healthcare</t>
        </is>
      </c>
      <c r="G46" s="0"/>
      <c r="H46" s="0"/>
    </row>
    <row r="47">
      <c r="A47" s="0" t="inlineStr">
        <is>
          <t xml:space="preserve">2026-09-23_OLLI</t>
        </is>
      </c>
      <c r="B47" s="0" t="inlineStr">
        <is>
          <t xml:space="preserve">OLLI</t>
        </is>
      </c>
      <c r="C47" s="0" t="inlineStr">
        <is>
          <t xml:space="preserve">Ollie's Bargain Outlet Holdings, Inc.</t>
        </is>
      </c>
      <c r="D47" s="4">
        <v>46</v>
      </c>
      <c r="E47" s="8">
        <v>0.0057</v>
      </c>
      <c r="F47" s="0" t="inlineStr">
        <is>
          <t xml:space="preserve">consumer_defensive</t>
        </is>
      </c>
      <c r="G47" s="0"/>
      <c r="H47" s="0"/>
    </row>
    <row r="48">
      <c r="A48" s="0" t="inlineStr">
        <is>
          <t xml:space="preserve">2026-09-23_VNO</t>
        </is>
      </c>
      <c r="B48" s="0" t="inlineStr">
        <is>
          <t xml:space="preserve">VNO</t>
        </is>
      </c>
      <c r="C48" s="0" t="inlineStr">
        <is>
          <t xml:space="preserve">Vornado Realty Trust</t>
        </is>
      </c>
      <c r="D48" s="4">
        <v>47</v>
      </c>
      <c r="E48" s="8">
        <v>0.0057</v>
      </c>
      <c r="F48" s="0" t="inlineStr">
        <is>
          <t xml:space="preserve">real_estate</t>
        </is>
      </c>
      <c r="G48" s="0"/>
      <c r="H48" s="0"/>
    </row>
    <row r="49">
      <c r="A49" s="0" t="inlineStr">
        <is>
          <t xml:space="preserve">2026-09-23_BEAM</t>
        </is>
      </c>
      <c r="B49" s="0" t="inlineStr">
        <is>
          <t xml:space="preserve">BEAM</t>
        </is>
      </c>
      <c r="C49" s="0" t="inlineStr">
        <is>
          <t xml:space="preserve">Beam Therapeutics Inc.</t>
        </is>
      </c>
      <c r="D49" s="4">
        <v>48</v>
      </c>
      <c r="E49" s="8">
        <v>0.0056</v>
      </c>
      <c r="F49" s="0" t="inlineStr">
        <is>
          <t xml:space="preserve">healthcare</t>
        </is>
      </c>
      <c r="G49" s="0"/>
      <c r="H49" s="0"/>
    </row>
    <row r="50">
      <c r="A50" s="0" t="inlineStr">
        <is>
          <t xml:space="preserve">2026-09-23_W</t>
        </is>
      </c>
      <c r="B50" s="0" t="inlineStr">
        <is>
          <t xml:space="preserve">W</t>
        </is>
      </c>
      <c r="C50" s="0" t="inlineStr">
        <is>
          <t xml:space="preserve">Wayfair Inc.</t>
        </is>
      </c>
      <c r="D50" s="4">
        <v>49</v>
      </c>
      <c r="E50" s="8">
        <v>0.0056</v>
      </c>
      <c r="F50" s="0" t="inlineStr">
        <is>
          <t xml:space="preserve">consumer_cyclical</t>
        </is>
      </c>
      <c r="G50" s="0"/>
      <c r="H50" s="0"/>
    </row>
    <row r="51">
      <c r="A51" s="0" t="inlineStr">
        <is>
          <t xml:space="preserve">2026-09-23_LEGN</t>
        </is>
      </c>
      <c r="B51" s="0" t="inlineStr">
        <is>
          <t xml:space="preserve">LEGN</t>
        </is>
      </c>
      <c r="C51" s="0" t="inlineStr">
        <is>
          <t xml:space="preserve">Legend Biotech Corporation</t>
        </is>
      </c>
      <c r="D51" s="4">
        <v>50</v>
      </c>
      <c r="E51" s="8">
        <v>0.0055</v>
      </c>
      <c r="F51" s="0" t="inlineStr">
        <is>
          <t xml:space="preserve">healthcare</t>
        </is>
      </c>
      <c r="G51" s="0"/>
      <c r="H51" s="0"/>
    </row>
    <row r="52">
      <c r="A52" s="0" t="inlineStr">
        <is>
          <t xml:space="preserve">2026-09-23_VSAT</t>
        </is>
      </c>
      <c r="B52" s="0" t="inlineStr">
        <is>
          <t xml:space="preserve">VSAT</t>
        </is>
      </c>
      <c r="C52" s="0" t="inlineStr">
        <is>
          <t xml:space="preserve">Viasat, Inc.</t>
        </is>
      </c>
      <c r="D52" s="4">
        <v>51</v>
      </c>
      <c r="E52" s="8">
        <v>0.0054</v>
      </c>
      <c r="F52" s="0" t="inlineStr">
        <is>
          <t xml:space="preserve">technology</t>
        </is>
      </c>
      <c r="G52" s="0"/>
      <c r="H52" s="0"/>
    </row>
    <row r="53">
      <c r="A53" s="0" t="inlineStr">
        <is>
          <t xml:space="preserve">2026-09-23_BWIN</t>
        </is>
      </c>
      <c r="B53" s="0" t="inlineStr">
        <is>
          <t xml:space="preserve">BWIN</t>
        </is>
      </c>
      <c r="C53" s="0" t="inlineStr">
        <is>
          <t xml:space="preserve">The Baldwin Insurance Group, Inc.</t>
        </is>
      </c>
      <c r="D53" s="4">
        <v>52</v>
      </c>
      <c r="E53" s="8">
        <v>0.0053</v>
      </c>
      <c r="F53" s="0" t="inlineStr">
        <is>
          <t xml:space="preserve">financial_services</t>
        </is>
      </c>
      <c r="G53" s="0"/>
      <c r="H53" s="0"/>
    </row>
    <row r="54">
      <c r="A54" s="0" t="inlineStr">
        <is>
          <t xml:space="preserve">2026-09-23_NJR</t>
        </is>
      </c>
      <c r="B54" s="0" t="inlineStr">
        <is>
          <t xml:space="preserve">NJR</t>
        </is>
      </c>
      <c r="C54" s="0" t="inlineStr">
        <is>
          <t xml:space="preserve">New Jersey Resources Corporation</t>
        </is>
      </c>
      <c r="D54" s="4">
        <v>53</v>
      </c>
      <c r="E54" s="8">
        <v>0.0053</v>
      </c>
      <c r="F54" s="0" t="inlineStr">
        <is>
          <t xml:space="preserve">utilities</t>
        </is>
      </c>
      <c r="G54" s="0"/>
      <c r="H54" s="0"/>
    </row>
    <row r="55">
      <c r="A55" s="0" t="inlineStr">
        <is>
          <t xml:space="preserve">2026-09-23_GPGI</t>
        </is>
      </c>
      <c r="B55" s="0" t="inlineStr">
        <is>
          <t xml:space="preserve">GPGI</t>
        </is>
      </c>
      <c r="C55" s="0" t="inlineStr">
        <is>
          <t xml:space="preserve">GPGI, Inc.</t>
        </is>
      </c>
      <c r="D55" s="4">
        <v>54</v>
      </c>
      <c r="E55" s="8">
        <v>0.0052</v>
      </c>
      <c r="F55" s="0" t="inlineStr">
        <is>
          <t xml:space="preserve">industrials</t>
        </is>
      </c>
      <c r="G55" s="0"/>
      <c r="H55" s="0"/>
    </row>
    <row r="56">
      <c r="A56" s="0" t="inlineStr">
        <is>
          <t xml:space="preserve">2026-09-23_CC</t>
        </is>
      </c>
      <c r="B56" s="0" t="inlineStr">
        <is>
          <t xml:space="preserve">CC</t>
        </is>
      </c>
      <c r="C56" s="0" t="inlineStr">
        <is>
          <t xml:space="preserve">The Chemours Company</t>
        </is>
      </c>
      <c r="D56" s="4">
        <v>55</v>
      </c>
      <c r="E56" s="8">
        <v>0.0052</v>
      </c>
      <c r="F56" s="0" t="inlineStr">
        <is>
          <t xml:space="preserve">basic_materials</t>
        </is>
      </c>
      <c r="G56" s="0"/>
      <c r="H56" s="0"/>
    </row>
    <row r="57">
      <c r="A57" s="0" t="inlineStr">
        <is>
          <t xml:space="preserve">2026-09-23_PSKY</t>
        </is>
      </c>
      <c r="B57" s="0" t="inlineStr">
        <is>
          <t xml:space="preserve">PSKY</t>
        </is>
      </c>
      <c r="C57" s="0" t="inlineStr">
        <is>
          <t xml:space="preserve">Paramount Skydance Corporation Class B Common Stock</t>
        </is>
      </c>
      <c r="D57" s="4">
        <v>56</v>
      </c>
      <c r="E57" s="8">
        <v>0.0051</v>
      </c>
      <c r="F57" s="0" t="inlineStr">
        <is>
          <t xml:space="preserve">communication_services</t>
        </is>
      </c>
      <c r="G57" s="0"/>
      <c r="H57" s="0"/>
    </row>
    <row r="58">
      <c r="A58" s="0" t="inlineStr">
        <is>
          <t xml:space="preserve">2026-09-23_CROX</t>
        </is>
      </c>
      <c r="B58" s="0" t="inlineStr">
        <is>
          <t xml:space="preserve">CROX</t>
        </is>
      </c>
      <c r="C58" s="0" t="inlineStr">
        <is>
          <t xml:space="preserve">Crocs, Inc.</t>
        </is>
      </c>
      <c r="D58" s="4">
        <v>57</v>
      </c>
      <c r="E58" s="8">
        <v>0.0051</v>
      </c>
      <c r="F58" s="0" t="inlineStr">
        <is>
          <t xml:space="preserve">consumer_cyclical</t>
        </is>
      </c>
      <c r="G58" s="0"/>
      <c r="H58" s="0"/>
    </row>
    <row r="59">
      <c r="A59" s="0" t="inlineStr">
        <is>
          <t xml:space="preserve">2026-09-23_UNFI</t>
        </is>
      </c>
      <c r="B59" s="0" t="inlineStr">
        <is>
          <t xml:space="preserve">UNFI</t>
        </is>
      </c>
      <c r="C59" s="0" t="inlineStr">
        <is>
          <t xml:space="preserve">United Natural Foods, Inc.</t>
        </is>
      </c>
      <c r="D59" s="4">
        <v>58</v>
      </c>
      <c r="E59" s="8">
        <v>0.0051</v>
      </c>
      <c r="F59" s="0" t="inlineStr">
        <is>
          <t xml:space="preserve">consumer_defensive</t>
        </is>
      </c>
      <c r="G59" s="0"/>
      <c r="H59" s="0"/>
    </row>
    <row r="60">
      <c r="A60" s="0" t="inlineStr">
        <is>
          <t xml:space="preserve">2026-09-23_FND</t>
        </is>
      </c>
      <c r="B60" s="0" t="inlineStr">
        <is>
          <t xml:space="preserve">FND</t>
        </is>
      </c>
      <c r="C60" s="0" t="inlineStr">
        <is>
          <t xml:space="preserve">Floor &amp; Decor Holdings, Inc.</t>
        </is>
      </c>
      <c r="D60" s="4">
        <v>59</v>
      </c>
      <c r="E60" s="8">
        <v>0.0051</v>
      </c>
      <c r="F60" s="0" t="inlineStr">
        <is>
          <t xml:space="preserve">consumer_cyclical</t>
        </is>
      </c>
      <c r="G60" s="0"/>
      <c r="H60" s="0"/>
    </row>
    <row r="61">
      <c r="A61" s="0" t="inlineStr">
        <is>
          <t xml:space="preserve">2026-09-23_CCL</t>
        </is>
      </c>
      <c r="B61" s="0" t="inlineStr">
        <is>
          <t xml:space="preserve">CCL</t>
        </is>
      </c>
      <c r="C61" s="0" t="inlineStr">
        <is>
          <t xml:space="preserve">Carnival Corporation &amp; plc</t>
        </is>
      </c>
      <c r="D61" s="4">
        <v>60</v>
      </c>
      <c r="E61" s="8">
        <v>0.0051</v>
      </c>
      <c r="F61" s="0" t="inlineStr">
        <is>
          <t xml:space="preserve">consumer_cyclical</t>
        </is>
      </c>
      <c r="G61" s="0"/>
      <c r="H61" s="0"/>
    </row>
    <row r="62">
      <c r="A62" s="0" t="inlineStr">
        <is>
          <t xml:space="preserve">2026-09-23_FIGR</t>
        </is>
      </c>
      <c r="B62" s="0" t="inlineStr">
        <is>
          <t xml:space="preserve">FIGR</t>
        </is>
      </c>
      <c r="C62" s="0" t="inlineStr">
        <is>
          <t xml:space="preserve">Figure Technology Solutions, Inc. Class A Common Stock</t>
        </is>
      </c>
      <c r="D62" s="4">
        <v>61</v>
      </c>
      <c r="E62" s="8">
        <v>0.005</v>
      </c>
      <c r="F62" s="0" t="inlineStr">
        <is>
          <t xml:space="preserve">financial_services</t>
        </is>
      </c>
      <c r="G62" s="0"/>
      <c r="H62" s="0"/>
    </row>
    <row r="63">
      <c r="A63" s="0" t="inlineStr">
        <is>
          <t xml:space="preserve">2026-09-23_LUMN</t>
        </is>
      </c>
      <c r="B63" s="0" t="inlineStr">
        <is>
          <t xml:space="preserve">LUMN</t>
        </is>
      </c>
      <c r="C63" s="0" t="inlineStr">
        <is>
          <t xml:space="preserve">Lumen Technologies, Inc.</t>
        </is>
      </c>
      <c r="D63" s="4">
        <v>62</v>
      </c>
      <c r="E63" s="8">
        <v>0.005</v>
      </c>
      <c r="F63" s="0" t="inlineStr">
        <is>
          <t xml:space="preserve">communication_services</t>
        </is>
      </c>
      <c r="G63" s="0"/>
      <c r="H63" s="0"/>
    </row>
    <row r="64">
      <c r="A64" s="0" t="inlineStr">
        <is>
          <t xml:space="preserve">2026-09-23_GME</t>
        </is>
      </c>
      <c r="B64" s="0" t="inlineStr">
        <is>
          <t xml:space="preserve">GME</t>
        </is>
      </c>
      <c r="C64" s="0" t="inlineStr">
        <is>
          <t xml:space="preserve">GameStop Corp.</t>
        </is>
      </c>
      <c r="D64" s="4">
        <v>63</v>
      </c>
      <c r="E64" s="8">
        <v>0.0049</v>
      </c>
      <c r="F64" s="0" t="inlineStr">
        <is>
          <t xml:space="preserve">consumer_cyclical</t>
        </is>
      </c>
      <c r="G64" s="0"/>
      <c r="H64" s="0"/>
    </row>
    <row r="65">
      <c r="A65" s="0" t="inlineStr">
        <is>
          <t xml:space="preserve">2026-09-23_ASST</t>
        </is>
      </c>
      <c r="B65" s="0" t="inlineStr">
        <is>
          <t xml:space="preserve">ASST</t>
        </is>
      </c>
      <c r="C65" s="0" t="inlineStr">
        <is>
          <t xml:space="preserve">Strive, Inc.</t>
        </is>
      </c>
      <c r="D65" s="4">
        <v>64</v>
      </c>
      <c r="E65" s="8">
        <v>0.0049</v>
      </c>
      <c r="F65" s="0" t="inlineStr">
        <is>
          <t xml:space="preserve">financial_services</t>
        </is>
      </c>
      <c r="G65" s="0"/>
      <c r="H65" s="0"/>
    </row>
    <row r="66">
      <c r="A66" s="0" t="inlineStr">
        <is>
          <t xml:space="preserve">2026-09-23_ETSY</t>
        </is>
      </c>
      <c r="B66" s="0" t="inlineStr">
        <is>
          <t xml:space="preserve">ETSY</t>
        </is>
      </c>
      <c r="C66" s="0" t="inlineStr">
        <is>
          <t xml:space="preserve">Etsy, Inc.</t>
        </is>
      </c>
      <c r="D66" s="4">
        <v>65</v>
      </c>
      <c r="E66" s="8">
        <v>0.0049</v>
      </c>
      <c r="F66" s="0" t="inlineStr">
        <is>
          <t xml:space="preserve">consumer_cyclical</t>
        </is>
      </c>
      <c r="G66" s="0"/>
      <c r="H66" s="0"/>
    </row>
    <row r="67">
      <c r="A67" s="0" t="inlineStr">
        <is>
          <t xml:space="preserve">2026-09-23_P</t>
        </is>
      </c>
      <c r="B67" s="0" t="inlineStr">
        <is>
          <t xml:space="preserve">P</t>
        </is>
      </c>
      <c r="C67" s="0" t="inlineStr">
        <is>
          <t xml:space="preserve">Everpure, Inc.</t>
        </is>
      </c>
      <c r="D67" s="4">
        <v>66</v>
      </c>
      <c r="E67" s="8">
        <v>0.0048</v>
      </c>
      <c r="F67" s="0" t="inlineStr">
        <is>
          <t xml:space="preserve">technology</t>
        </is>
      </c>
      <c r="G67" s="0"/>
      <c r="H67" s="0"/>
    </row>
    <row r="68">
      <c r="A68" s="0" t="inlineStr">
        <is>
          <t xml:space="preserve">2026-09-23_INTC</t>
        </is>
      </c>
      <c r="B68" s="0" t="inlineStr">
        <is>
          <t xml:space="preserve">INTC</t>
        </is>
      </c>
      <c r="C68" s="0" t="inlineStr">
        <is>
          <t xml:space="preserve">Intel Corp.</t>
        </is>
      </c>
      <c r="D68" s="4">
        <v>67</v>
      </c>
      <c r="E68" s="8">
        <v>0.0048</v>
      </c>
      <c r="F68" s="0" t="inlineStr">
        <is>
          <t xml:space="preserve">technology</t>
        </is>
      </c>
      <c r="G68" s="0"/>
      <c r="H68" s="0"/>
    </row>
    <row r="69">
      <c r="A69" s="0" t="inlineStr">
        <is>
          <t xml:space="preserve">2026-09-23_ELF</t>
        </is>
      </c>
      <c r="B69" s="0" t="inlineStr">
        <is>
          <t xml:space="preserve">ELF</t>
        </is>
      </c>
      <c r="C69" s="0" t="inlineStr">
        <is>
          <t xml:space="preserve">e.l.f. Beauty, Inc.</t>
        </is>
      </c>
      <c r="D69" s="4">
        <v>68</v>
      </c>
      <c r="E69" s="8">
        <v>0.0048</v>
      </c>
      <c r="F69" s="0" t="inlineStr">
        <is>
          <t xml:space="preserve">consumer_defensive</t>
        </is>
      </c>
      <c r="G69" s="0"/>
      <c r="H69" s="0"/>
    </row>
    <row r="70">
      <c r="A70" s="0" t="inlineStr">
        <is>
          <t xml:space="preserve">2026-09-23_SEI</t>
        </is>
      </c>
      <c r="B70" s="0" t="inlineStr">
        <is>
          <t xml:space="preserve">SEI</t>
        </is>
      </c>
      <c r="C70" s="0" t="inlineStr">
        <is>
          <t xml:space="preserve">Solaris Energy Infrastructure, Inc.</t>
        </is>
      </c>
      <c r="D70" s="4">
        <v>69</v>
      </c>
      <c r="E70" s="8">
        <v>0.0048</v>
      </c>
      <c r="F70" s="0" t="inlineStr">
        <is>
          <t xml:space="preserve">energy</t>
        </is>
      </c>
      <c r="G70" s="0"/>
      <c r="H70" s="0"/>
    </row>
    <row r="71">
      <c r="A71" s="0" t="inlineStr">
        <is>
          <t xml:space="preserve">2026-09-23_AKR</t>
        </is>
      </c>
      <c r="B71" s="0" t="inlineStr">
        <is>
          <t xml:space="preserve">AKR</t>
        </is>
      </c>
      <c r="C71" s="0" t="inlineStr">
        <is>
          <t xml:space="preserve">Acadia Realty Trust</t>
        </is>
      </c>
      <c r="D71" s="4">
        <v>70</v>
      </c>
      <c r="E71" s="8">
        <v>0.0048</v>
      </c>
      <c r="F71" s="0" t="inlineStr">
        <is>
          <t xml:space="preserve">real_estate</t>
        </is>
      </c>
      <c r="G71" s="0"/>
      <c r="H71" s="0"/>
    </row>
    <row r="72">
      <c r="A72" s="0" t="inlineStr">
        <is>
          <t xml:space="preserve">2026-09-23_BMNR</t>
        </is>
      </c>
      <c r="B72" s="0" t="inlineStr">
        <is>
          <t xml:space="preserve">BMNR</t>
        </is>
      </c>
      <c r="C72" s="0" t="inlineStr">
        <is>
          <t xml:space="preserve">Bitmine Immersion Technologies, Inc.</t>
        </is>
      </c>
      <c r="D72" s="4">
        <v>71</v>
      </c>
      <c r="E72" s="8">
        <v>0.0047</v>
      </c>
      <c r="F72" s="0" t="inlineStr">
        <is>
          <t xml:space="preserve">financial_services</t>
        </is>
      </c>
      <c r="G72" s="0"/>
      <c r="H72" s="0"/>
    </row>
    <row r="73">
      <c r="A73" s="0" t="inlineStr">
        <is>
          <t xml:space="preserve">2026-09-23_PPTA</t>
        </is>
      </c>
      <c r="B73" s="0" t="inlineStr">
        <is>
          <t xml:space="preserve">PPTA</t>
        </is>
      </c>
      <c r="C73" s="0" t="inlineStr">
        <is>
          <t xml:space="preserve">Perpetua Resources Corp.</t>
        </is>
      </c>
      <c r="D73" s="4">
        <v>72</v>
      </c>
      <c r="E73" s="8">
        <v>0.0047</v>
      </c>
      <c r="F73" s="0" t="inlineStr">
        <is>
          <t xml:space="preserve">basic_materials</t>
        </is>
      </c>
      <c r="G73" s="0"/>
      <c r="H73" s="0"/>
    </row>
    <row r="74">
      <c r="A74" s="0" t="inlineStr">
        <is>
          <t xml:space="preserve">2026-09-23_TNL</t>
        </is>
      </c>
      <c r="B74" s="0" t="inlineStr">
        <is>
          <t xml:space="preserve">TNL</t>
        </is>
      </c>
      <c r="C74" s="0" t="inlineStr">
        <is>
          <t xml:space="preserve">Travel + Leisure Co.</t>
        </is>
      </c>
      <c r="D74" s="4">
        <v>73</v>
      </c>
      <c r="E74" s="8">
        <v>0.0047</v>
      </c>
      <c r="F74" s="0" t="inlineStr">
        <is>
          <t xml:space="preserve">consumer_cyclical</t>
        </is>
      </c>
      <c r="G74" s="0"/>
      <c r="H74" s="0"/>
    </row>
    <row r="75">
      <c r="A75" s="0" t="inlineStr">
        <is>
          <t xml:space="preserve">2026-09-23_CIFR</t>
        </is>
      </c>
      <c r="B75" s="0" t="inlineStr">
        <is>
          <t xml:space="preserve">CIFR</t>
        </is>
      </c>
      <c r="C75" s="0" t="inlineStr">
        <is>
          <t xml:space="preserve">Cipher Mining Inc.</t>
        </is>
      </c>
      <c r="D75" s="4">
        <v>74</v>
      </c>
      <c r="E75" s="8">
        <v>0.0047</v>
      </c>
      <c r="F75" s="0" t="inlineStr">
        <is>
          <t xml:space="preserve">technology</t>
        </is>
      </c>
      <c r="G75" s="0"/>
      <c r="H75" s="0"/>
    </row>
    <row r="76">
      <c r="A76" s="0" t="inlineStr">
        <is>
          <t xml:space="preserve">2026-09-23_STEP</t>
        </is>
      </c>
      <c r="B76" s="0" t="inlineStr">
        <is>
          <t xml:space="preserve">STEP</t>
        </is>
      </c>
      <c r="C76" s="0" t="inlineStr">
        <is>
          <t xml:space="preserve">StepStone Group Inc.</t>
        </is>
      </c>
      <c r="D76" s="4">
        <v>75</v>
      </c>
      <c r="E76" s="8">
        <v>0.0047</v>
      </c>
      <c r="F76" s="0" t="inlineStr">
        <is>
          <t xml:space="preserve">financial_services</t>
        </is>
      </c>
      <c r="G76" s="0"/>
      <c r="H76" s="0"/>
    </row>
    <row r="77">
      <c r="A77" s="0" t="inlineStr">
        <is>
          <t xml:space="preserve">2026-09-23_NXT</t>
        </is>
      </c>
      <c r="B77" s="0" t="inlineStr">
        <is>
          <t xml:space="preserve">NXT</t>
        </is>
      </c>
      <c r="C77" s="0" t="inlineStr">
        <is>
          <t xml:space="preserve">Nextpower Inc.</t>
        </is>
      </c>
      <c r="D77" s="4">
        <v>76</v>
      </c>
      <c r="E77" s="8">
        <v>0.0046</v>
      </c>
      <c r="F77" s="0" t="inlineStr">
        <is>
          <t xml:space="preserve">energy</t>
        </is>
      </c>
      <c r="G77" s="0"/>
      <c r="H77" s="0"/>
    </row>
    <row r="78">
      <c r="A78" s="0" t="inlineStr">
        <is>
          <t xml:space="preserve">2026-09-23_HGV</t>
        </is>
      </c>
      <c r="B78" s="0" t="inlineStr">
        <is>
          <t xml:space="preserve">HGV</t>
        </is>
      </c>
      <c r="C78" s="0" t="inlineStr">
        <is>
          <t xml:space="preserve">Hilton Grand Vacations Inc.</t>
        </is>
      </c>
      <c r="D78" s="4">
        <v>77</v>
      </c>
      <c r="E78" s="8">
        <v>0.0046</v>
      </c>
      <c r="F78" s="0" t="inlineStr">
        <is>
          <t xml:space="preserve">real_estate</t>
        </is>
      </c>
      <c r="G78" s="0"/>
      <c r="H78" s="0"/>
    </row>
    <row r="79">
      <c r="A79" s="0" t="inlineStr">
        <is>
          <t xml:space="preserve">2026-09-23_COHR</t>
        </is>
      </c>
      <c r="B79" s="0" t="inlineStr">
        <is>
          <t xml:space="preserve">COHR</t>
        </is>
      </c>
      <c r="C79" s="0" t="inlineStr">
        <is>
          <t xml:space="preserve">Coherent, Inc.</t>
        </is>
      </c>
      <c r="D79" s="4">
        <v>78</v>
      </c>
      <c r="E79" s="8">
        <v>0.0046</v>
      </c>
      <c r="F79" s="0" t="inlineStr">
        <is>
          <t xml:space="preserve">technology</t>
        </is>
      </c>
      <c r="G79" s="0"/>
      <c r="H79" s="0"/>
    </row>
    <row r="80">
      <c r="A80" s="0" t="inlineStr">
        <is>
          <t xml:space="preserve">2026-09-23_AVAV</t>
        </is>
      </c>
      <c r="B80" s="0" t="inlineStr">
        <is>
          <t xml:space="preserve">AVAV</t>
        </is>
      </c>
      <c r="C80" s="0" t="inlineStr">
        <is>
          <t xml:space="preserve">AeroVironment, Inc.</t>
        </is>
      </c>
      <c r="D80" s="4">
        <v>79</v>
      </c>
      <c r="E80" s="8">
        <v>0.0045</v>
      </c>
      <c r="F80" s="0" t="inlineStr">
        <is>
          <t xml:space="preserve">industrials</t>
        </is>
      </c>
      <c r="G80" s="0"/>
      <c r="H80" s="0"/>
    </row>
    <row r="81">
      <c r="A81" s="0" t="inlineStr">
        <is>
          <t xml:space="preserve">2026-09-23_WK</t>
        </is>
      </c>
      <c r="B81" s="0" t="inlineStr">
        <is>
          <t xml:space="preserve">WK</t>
        </is>
      </c>
      <c r="C81" s="0" t="inlineStr">
        <is>
          <t xml:space="preserve">Workiva Inc.</t>
        </is>
      </c>
      <c r="D81" s="4">
        <v>80</v>
      </c>
      <c r="E81" s="8">
        <v>0.0045</v>
      </c>
      <c r="F81" s="0" t="inlineStr">
        <is>
          <t xml:space="preserve">technology</t>
        </is>
      </c>
      <c r="G81" s="0"/>
      <c r="H81" s="0"/>
    </row>
    <row r="82">
      <c r="A82" s="0" t="inlineStr">
        <is>
          <t xml:space="preserve">2026-09-23_FTAI</t>
        </is>
      </c>
      <c r="B82" s="0" t="inlineStr">
        <is>
          <t xml:space="preserve">FTAI</t>
        </is>
      </c>
      <c r="C82" s="0" t="inlineStr">
        <is>
          <t xml:space="preserve">FTAI Aviation Ltd.</t>
        </is>
      </c>
      <c r="D82" s="4">
        <v>81</v>
      </c>
      <c r="E82" s="8">
        <v>0.0045</v>
      </c>
      <c r="F82" s="0" t="inlineStr">
        <is>
          <t xml:space="preserve">industrials</t>
        </is>
      </c>
      <c r="G82" s="0"/>
      <c r="H82" s="0"/>
    </row>
    <row r="83">
      <c r="A83" s="0" t="inlineStr">
        <is>
          <t xml:space="preserve">2026-09-23_SON</t>
        </is>
      </c>
      <c r="B83" s="0" t="inlineStr">
        <is>
          <t xml:space="preserve">SON</t>
        </is>
      </c>
      <c r="C83" s="0" t="inlineStr">
        <is>
          <t xml:space="preserve">Sonoco Products Company</t>
        </is>
      </c>
      <c r="D83" s="4">
        <v>82</v>
      </c>
      <c r="E83" s="8">
        <v>0.0045</v>
      </c>
      <c r="F83" s="0" t="inlineStr">
        <is>
          <t xml:space="preserve">consumer_cyclical</t>
        </is>
      </c>
      <c r="G83" s="0"/>
      <c r="H83" s="0"/>
    </row>
    <row r="84">
      <c r="A84" s="0" t="inlineStr">
        <is>
          <t xml:space="preserve">2026-09-23_QXO</t>
        </is>
      </c>
      <c r="B84" s="0" t="inlineStr">
        <is>
          <t xml:space="preserve">QXO</t>
        </is>
      </c>
      <c r="C84" s="0" t="inlineStr">
        <is>
          <t xml:space="preserve">QXO, Inc.</t>
        </is>
      </c>
      <c r="D84" s="4">
        <v>83</v>
      </c>
      <c r="E84" s="8">
        <v>0.0045</v>
      </c>
      <c r="F84" s="0" t="inlineStr">
        <is>
          <t xml:space="preserve">industrials</t>
        </is>
      </c>
      <c r="G84" s="0"/>
      <c r="H84" s="0"/>
    </row>
    <row r="85">
      <c r="A85" s="0" t="inlineStr">
        <is>
          <t xml:space="preserve">2026-09-23_AIR</t>
        </is>
      </c>
      <c r="B85" s="0" t="inlineStr">
        <is>
          <t xml:space="preserve">AIR</t>
        </is>
      </c>
      <c r="C85" s="0" t="inlineStr">
        <is>
          <t xml:space="preserve">AAR Corp.</t>
        </is>
      </c>
      <c r="D85" s="4">
        <v>84</v>
      </c>
      <c r="E85" s="8">
        <v>0.0044</v>
      </c>
      <c r="F85" s="0" t="inlineStr">
        <is>
          <t xml:space="preserve">industrials</t>
        </is>
      </c>
      <c r="G85" s="0"/>
      <c r="H85" s="0"/>
    </row>
    <row r="86">
      <c r="A86" s="0" t="inlineStr">
        <is>
          <t xml:space="preserve">2026-09-23_PCVX</t>
        </is>
      </c>
      <c r="B86" s="0" t="inlineStr">
        <is>
          <t xml:space="preserve">PCVX</t>
        </is>
      </c>
      <c r="C86" s="0" t="inlineStr">
        <is>
          <t xml:space="preserve">Vaxcyte, Inc.</t>
        </is>
      </c>
      <c r="D86" s="4">
        <v>85</v>
      </c>
      <c r="E86" s="8">
        <v>0.0044</v>
      </c>
      <c r="F86" s="0" t="inlineStr">
        <is>
          <t xml:space="preserve">healthcare</t>
        </is>
      </c>
      <c r="G86" s="0"/>
      <c r="H86" s="0"/>
    </row>
    <row r="87">
      <c r="A87" s="0" t="inlineStr">
        <is>
          <t xml:space="preserve">2026-09-23_IDYA</t>
        </is>
      </c>
      <c r="B87" s="0" t="inlineStr">
        <is>
          <t xml:space="preserve">IDYA</t>
        </is>
      </c>
      <c r="C87" s="0" t="inlineStr">
        <is>
          <t xml:space="preserve">IDEAYA Biosciences, Inc.</t>
        </is>
      </c>
      <c r="D87" s="4">
        <v>86</v>
      </c>
      <c r="E87" s="8">
        <v>0.0044</v>
      </c>
      <c r="F87" s="0" t="inlineStr">
        <is>
          <t xml:space="preserve">healthcare</t>
        </is>
      </c>
      <c r="G87" s="0"/>
      <c r="H87" s="0"/>
    </row>
    <row r="88">
      <c r="A88" s="0" t="inlineStr">
        <is>
          <t xml:space="preserve">2026-09-23_FOUR</t>
        </is>
      </c>
      <c r="B88" s="0" t="inlineStr">
        <is>
          <t xml:space="preserve">FOUR</t>
        </is>
      </c>
      <c r="C88" s="0" t="inlineStr">
        <is>
          <t xml:space="preserve">Shift4 Payments, Inc.</t>
        </is>
      </c>
      <c r="D88" s="4">
        <v>87</v>
      </c>
      <c r="E88" s="8">
        <v>0.0044</v>
      </c>
      <c r="F88" s="0" t="inlineStr">
        <is>
          <t xml:space="preserve">technology</t>
        </is>
      </c>
      <c r="G88" s="0"/>
      <c r="H88" s="0"/>
    </row>
    <row r="89">
      <c r="A89" s="0" t="inlineStr">
        <is>
          <t xml:space="preserve">2026-09-23_TRVI</t>
        </is>
      </c>
      <c r="B89" s="0" t="inlineStr">
        <is>
          <t xml:space="preserve">TRVI</t>
        </is>
      </c>
      <c r="C89" s="0" t="inlineStr">
        <is>
          <t xml:space="preserve">Trevi Therapeutics, Inc.</t>
        </is>
      </c>
      <c r="D89" s="4">
        <v>88</v>
      </c>
      <c r="E89" s="8">
        <v>0.0043</v>
      </c>
      <c r="F89" s="0" t="inlineStr">
        <is>
          <t xml:space="preserve">healthcare</t>
        </is>
      </c>
      <c r="G89" s="0"/>
      <c r="H89" s="0"/>
    </row>
    <row r="90">
      <c r="A90" s="0" t="inlineStr">
        <is>
          <t xml:space="preserve">2026-09-23_CGNX</t>
        </is>
      </c>
      <c r="B90" s="0" t="inlineStr">
        <is>
          <t xml:space="preserve">CGNX</t>
        </is>
      </c>
      <c r="C90" s="0" t="inlineStr">
        <is>
          <t xml:space="preserve">Cognex Corporation</t>
        </is>
      </c>
      <c r="D90" s="4">
        <v>89</v>
      </c>
      <c r="E90" s="8">
        <v>0.0043</v>
      </c>
      <c r="F90" s="0" t="inlineStr">
        <is>
          <t xml:space="preserve">technology</t>
        </is>
      </c>
      <c r="G90" s="0"/>
      <c r="H90" s="0"/>
    </row>
    <row r="91">
      <c r="A91" s="0" t="inlineStr">
        <is>
          <t xml:space="preserve">2026-09-23_BFH</t>
        </is>
      </c>
      <c r="B91" s="0" t="inlineStr">
        <is>
          <t xml:space="preserve">BFH</t>
        </is>
      </c>
      <c r="C91" s="0" t="inlineStr">
        <is>
          <t xml:space="preserve">Bread Financial Holdings, Inc.</t>
        </is>
      </c>
      <c r="D91" s="4">
        <v>90</v>
      </c>
      <c r="E91" s="8">
        <v>0.0043</v>
      </c>
      <c r="F91" s="0" t="inlineStr">
        <is>
          <t xml:space="preserve">financial_services</t>
        </is>
      </c>
      <c r="G91" s="0"/>
      <c r="H91" s="0"/>
    </row>
    <row r="92">
      <c r="A92" s="0" t="inlineStr">
        <is>
          <t xml:space="preserve">2026-09-23_MTZ</t>
        </is>
      </c>
      <c r="B92" s="0" t="inlineStr">
        <is>
          <t xml:space="preserve">MTZ</t>
        </is>
      </c>
      <c r="C92" s="0" t="inlineStr">
        <is>
          <t xml:space="preserve">MasTec, Inc.</t>
        </is>
      </c>
      <c r="D92" s="4">
        <v>91</v>
      </c>
      <c r="E92" s="8">
        <v>0.0042</v>
      </c>
      <c r="F92" s="0" t="inlineStr">
        <is>
          <t xml:space="preserve">industrials</t>
        </is>
      </c>
      <c r="G92" s="0"/>
      <c r="H92" s="0"/>
    </row>
    <row r="93">
      <c r="A93" s="0" t="inlineStr">
        <is>
          <t xml:space="preserve">2026-09-23_IP</t>
        </is>
      </c>
      <c r="B93" s="0" t="inlineStr">
        <is>
          <t xml:space="preserve">IP</t>
        </is>
      </c>
      <c r="C93" s="0" t="inlineStr">
        <is>
          <t xml:space="preserve">International Paper Company</t>
        </is>
      </c>
      <c r="D93" s="4">
        <v>92</v>
      </c>
      <c r="E93" s="8">
        <v>0.0041</v>
      </c>
      <c r="F93" s="0" t="inlineStr">
        <is>
          <t xml:space="preserve">basic_materials</t>
        </is>
      </c>
      <c r="G93" s="0"/>
      <c r="H93" s="0"/>
    </row>
    <row r="94">
      <c r="A94" s="0" t="inlineStr">
        <is>
          <t xml:space="preserve">2026-09-23_PBLS</t>
        </is>
      </c>
      <c r="B94" s="0" t="inlineStr">
        <is>
          <t xml:space="preserve">PBLS</t>
        </is>
      </c>
      <c r="C94" s="0" t="inlineStr">
        <is>
          <t xml:space="preserve">Parabilis Medicines, Inc.</t>
        </is>
      </c>
      <c r="D94" s="4">
        <v>93</v>
      </c>
      <c r="E94" s="8">
        <v>0.0041</v>
      </c>
      <c r="F94" s="0" t="inlineStr">
        <is>
          <t xml:space="preserve">healthcare</t>
        </is>
      </c>
      <c r="G94" s="0"/>
      <c r="H94" s="0"/>
    </row>
    <row r="95">
      <c r="A95" s="0" t="inlineStr">
        <is>
          <t xml:space="preserve">2026-09-23_ASO</t>
        </is>
      </c>
      <c r="B95" s="0" t="inlineStr">
        <is>
          <t xml:space="preserve">ASO</t>
        </is>
      </c>
      <c r="C95" s="0" t="inlineStr">
        <is>
          <t xml:space="preserve">Academy Sports and Outdoors, Inc.</t>
        </is>
      </c>
      <c r="D95" s="4">
        <v>94</v>
      </c>
      <c r="E95" s="8">
        <v>0.0041</v>
      </c>
      <c r="F95" s="0" t="inlineStr">
        <is>
          <t xml:space="preserve">consumer_cyclical</t>
        </is>
      </c>
      <c r="G95" s="0"/>
      <c r="H95" s="0"/>
    </row>
    <row r="96">
      <c r="A96" s="0" t="inlineStr">
        <is>
          <t xml:space="preserve">2026-09-23_UUUU</t>
        </is>
      </c>
      <c r="B96" s="0" t="inlineStr">
        <is>
          <t xml:space="preserve">UUUU</t>
        </is>
      </c>
      <c r="C96" s="0" t="inlineStr">
        <is>
          <t xml:space="preserve">Energy Fuels Inc.</t>
        </is>
      </c>
      <c r="D96" s="4">
        <v>95</v>
      </c>
      <c r="E96" s="8">
        <v>0.004</v>
      </c>
      <c r="F96" s="0" t="inlineStr">
        <is>
          <t xml:space="preserve">energy</t>
        </is>
      </c>
      <c r="G96" s="0"/>
      <c r="H96" s="0"/>
    </row>
    <row r="97">
      <c r="A97" s="0" t="inlineStr">
        <is>
          <t xml:space="preserve">2026-09-23_NP</t>
        </is>
      </c>
      <c r="B97" s="0" t="inlineStr">
        <is>
          <t xml:space="preserve">NP</t>
        </is>
      </c>
      <c r="C97" s="0" t="inlineStr">
        <is>
          <t xml:space="preserve">Neptune Insurance Holdings Inc.</t>
        </is>
      </c>
      <c r="D97" s="4">
        <v>96</v>
      </c>
      <c r="E97" s="8">
        <v>0.004</v>
      </c>
      <c r="F97" s="0" t="inlineStr">
        <is>
          <t xml:space="preserve">financial_services</t>
        </is>
      </c>
      <c r="G97" s="0"/>
      <c r="H97" s="0"/>
    </row>
    <row r="98">
      <c r="A98" s="0" t="inlineStr">
        <is>
          <t xml:space="preserve">2026-09-23_WBD</t>
        </is>
      </c>
      <c r="B98" s="0" t="inlineStr">
        <is>
          <t xml:space="preserve">WBD</t>
        </is>
      </c>
      <c r="C98" s="0" t="inlineStr">
        <is>
          <t xml:space="preserve">Warner Bros. Discovery, Inc.</t>
        </is>
      </c>
      <c r="D98" s="4">
        <v>97</v>
      </c>
      <c r="E98" s="8">
        <v>0.004</v>
      </c>
      <c r="F98" s="0" t="inlineStr">
        <is>
          <t xml:space="preserve">communication_services</t>
        </is>
      </c>
      <c r="G98" s="0"/>
      <c r="H98" s="0"/>
    </row>
    <row r="99">
      <c r="A99" s="0" t="inlineStr">
        <is>
          <t xml:space="preserve">2026-09-23_PENG</t>
        </is>
      </c>
      <c r="B99" s="0" t="inlineStr">
        <is>
          <t xml:space="preserve">PENG</t>
        </is>
      </c>
      <c r="C99" s="0" t="inlineStr">
        <is>
          <t xml:space="preserve">Penguin Solutions, Inc.</t>
        </is>
      </c>
      <c r="D99" s="4">
        <v>98</v>
      </c>
      <c r="E99" s="8">
        <v>0.0039</v>
      </c>
      <c r="F99" s="0" t="inlineStr">
        <is>
          <t xml:space="preserve">technology</t>
        </is>
      </c>
      <c r="G99" s="0"/>
      <c r="H99" s="0"/>
    </row>
    <row r="100">
      <c r="A100" s="0" t="inlineStr">
        <is>
          <t xml:space="preserve">2026-09-23_GFL</t>
        </is>
      </c>
      <c r="B100" s="0" t="inlineStr">
        <is>
          <t xml:space="preserve">GFL</t>
        </is>
      </c>
      <c r="C100" s="0" t="inlineStr">
        <is>
          <t xml:space="preserve">GFL Environmental Inc.</t>
        </is>
      </c>
      <c r="D100" s="4">
        <v>99</v>
      </c>
      <c r="E100" s="8">
        <v>0.0039</v>
      </c>
      <c r="F100" s="0" t="inlineStr">
        <is>
          <t xml:space="preserve">industrials</t>
        </is>
      </c>
      <c r="G100" s="0"/>
      <c r="H100" s="0"/>
    </row>
    <row r="101">
      <c r="A101" s="0" t="inlineStr">
        <is>
          <t xml:space="preserve">2026-09-23_BMI</t>
        </is>
      </c>
      <c r="B101" s="0" t="inlineStr">
        <is>
          <t xml:space="preserve">BMI</t>
        </is>
      </c>
      <c r="C101" s="0" t="inlineStr">
        <is>
          <t xml:space="preserve">Badger Meter, Inc.</t>
        </is>
      </c>
      <c r="D101" s="4">
        <v>100</v>
      </c>
      <c r="E101" s="8">
        <v>0.0038</v>
      </c>
      <c r="F101" s="0" t="inlineStr">
        <is>
          <t xml:space="preserve">industrials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(11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(11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